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iefarquharson/Desktop/JVS/Mangler/Appendices/"/>
    </mc:Choice>
  </mc:AlternateContent>
  <xr:revisionPtr revIDLastSave="0" documentId="13_ncr:1_{5C85AD2C-26BE-6A4C-B04E-E9112BC24479}" xr6:coauthVersionLast="36" xr6:coauthVersionMax="36" xr10:uidLastSave="{00000000-0000-0000-0000-000000000000}"/>
  <bookViews>
    <workbookView xWindow="0" yWindow="460" windowWidth="29420" windowHeight="15420" tabRatio="912" xr2:uid="{00000000-000D-0000-FFFF-FFFF00000000}"/>
  </bookViews>
  <sheets>
    <sheet name="Citation" sheetId="14" r:id="rId1"/>
    <sheet name="Bulk Ds" sheetId="13" r:id="rId2"/>
    <sheet name="AFC upper crust" sheetId="1" r:id="rId3"/>
    <sheet name="AFC lower crust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3" i="1" l="1"/>
  <c r="U68" i="1" s="1"/>
  <c r="Y63" i="1"/>
  <c r="Y69" i="1" s="1"/>
  <c r="AC63" i="1"/>
  <c r="AC87" i="1" s="1"/>
  <c r="AB63" i="1"/>
  <c r="AB68" i="1" s="1"/>
  <c r="AA63" i="1"/>
  <c r="AA68" i="1" s="1"/>
  <c r="Z63" i="1"/>
  <c r="Z70" i="1" s="1"/>
  <c r="V63" i="1"/>
  <c r="V71" i="1" s="1"/>
  <c r="C63" i="1"/>
  <c r="C69" i="1" s="1"/>
  <c r="D63" i="1"/>
  <c r="D70" i="1" s="1"/>
  <c r="G63" i="1"/>
  <c r="G72" i="1" s="1"/>
  <c r="K63" i="1"/>
  <c r="K86" i="1" s="1"/>
  <c r="J63" i="1"/>
  <c r="J86" i="1" s="1"/>
  <c r="I63" i="1"/>
  <c r="I69" i="1" s="1"/>
  <c r="H63" i="1"/>
  <c r="H71" i="1" s="1"/>
  <c r="Z75" i="1"/>
  <c r="Z83" i="1"/>
  <c r="AB85" i="1"/>
  <c r="Z87" i="1"/>
  <c r="U69" i="1"/>
  <c r="U72" i="1"/>
  <c r="U73" i="1"/>
  <c r="U76" i="1"/>
  <c r="U77" i="1"/>
  <c r="U80" i="1"/>
  <c r="U81" i="1"/>
  <c r="U84" i="1"/>
  <c r="U85" i="1"/>
  <c r="J83" i="1"/>
  <c r="J75" i="1"/>
  <c r="H74" i="1"/>
  <c r="H82" i="1"/>
  <c r="D77" i="1"/>
  <c r="D81" i="1"/>
  <c r="C76" i="1"/>
  <c r="C84" i="1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Z20" i="1"/>
  <c r="Z25" i="1" s="1"/>
  <c r="W20" i="1"/>
  <c r="V20" i="1"/>
  <c r="V29" i="1" s="1"/>
  <c r="U20" i="1"/>
  <c r="U27" i="1" s="1"/>
  <c r="AD20" i="1"/>
  <c r="AC20" i="1"/>
  <c r="AC27" i="1" s="1"/>
  <c r="AB20" i="1"/>
  <c r="AB27" i="1" s="1"/>
  <c r="AA20" i="1"/>
  <c r="AA28" i="1" s="1"/>
  <c r="C20" i="1"/>
  <c r="C30" i="1" s="1"/>
  <c r="AC25" i="1"/>
  <c r="E20" i="1"/>
  <c r="E43" i="1" s="1"/>
  <c r="W44" i="1"/>
  <c r="W26" i="1"/>
  <c r="W28" i="1"/>
  <c r="W30" i="1"/>
  <c r="W32" i="1"/>
  <c r="W34" i="1"/>
  <c r="V35" i="1"/>
  <c r="W35" i="1"/>
  <c r="W36" i="1"/>
  <c r="W37" i="1"/>
  <c r="W38" i="1"/>
  <c r="V39" i="1"/>
  <c r="W39" i="1"/>
  <c r="W40" i="1"/>
  <c r="W41" i="1"/>
  <c r="W42" i="1"/>
  <c r="W43" i="1"/>
  <c r="AB33" i="1"/>
  <c r="AB25" i="1"/>
  <c r="H20" i="1"/>
  <c r="H25" i="1" s="1"/>
  <c r="J6" i="13"/>
  <c r="F14" i="13" s="1"/>
  <c r="F12" i="13"/>
  <c r="F16" i="13"/>
  <c r="J7" i="13"/>
  <c r="J8" i="13"/>
  <c r="F17" i="13" s="1"/>
  <c r="J9" i="13"/>
  <c r="D20" i="1"/>
  <c r="D44" i="1" s="1"/>
  <c r="Z20" i="8"/>
  <c r="Z42" i="8" s="1"/>
  <c r="AA20" i="8"/>
  <c r="AA44" i="8" s="1"/>
  <c r="Y20" i="8"/>
  <c r="Y43" i="8" s="1"/>
  <c r="X20" i="8"/>
  <c r="X42" i="8" s="1"/>
  <c r="W20" i="8"/>
  <c r="W39" i="8" s="1"/>
  <c r="T20" i="8"/>
  <c r="T40" i="8" s="1"/>
  <c r="S20" i="8"/>
  <c r="S44" i="8" s="1"/>
  <c r="R20" i="8"/>
  <c r="R42" i="8" s="1"/>
  <c r="T43" i="8"/>
  <c r="S42" i="8"/>
  <c r="X40" i="8"/>
  <c r="S40" i="8"/>
  <c r="S36" i="8"/>
  <c r="Y35" i="8"/>
  <c r="S34" i="8"/>
  <c r="X32" i="8"/>
  <c r="S32" i="8"/>
  <c r="T31" i="8"/>
  <c r="R31" i="8"/>
  <c r="S28" i="8"/>
  <c r="Y27" i="8"/>
  <c r="S26" i="8"/>
  <c r="AA25" i="8"/>
  <c r="K26" i="13"/>
  <c r="E35" i="13" s="1"/>
  <c r="K27" i="13"/>
  <c r="K25" i="13"/>
  <c r="E31" i="13" s="1"/>
  <c r="C20" i="8"/>
  <c r="C39" i="8" s="1"/>
  <c r="J20" i="8"/>
  <c r="J35" i="8" s="1"/>
  <c r="K20" i="8"/>
  <c r="K27" i="8" s="1"/>
  <c r="G20" i="8"/>
  <c r="G31" i="8" s="1"/>
  <c r="I20" i="8"/>
  <c r="I42" i="8" s="1"/>
  <c r="H20" i="8"/>
  <c r="H44" i="8" s="1"/>
  <c r="D20" i="8"/>
  <c r="D33" i="8" s="1"/>
  <c r="C42" i="8"/>
  <c r="C29" i="8"/>
  <c r="C41" i="8"/>
  <c r="C26" i="8"/>
  <c r="H28" i="8"/>
  <c r="D39" i="8"/>
  <c r="D37" i="8"/>
  <c r="D30" i="8"/>
  <c r="G35" i="8"/>
  <c r="H37" i="8"/>
  <c r="J37" i="8"/>
  <c r="J33" i="8"/>
  <c r="H35" i="8"/>
  <c r="C36" i="8"/>
  <c r="C32" i="8"/>
  <c r="H31" i="8"/>
  <c r="J38" i="8"/>
  <c r="H42" i="8"/>
  <c r="C43" i="8"/>
  <c r="L20" i="1"/>
  <c r="L42" i="1" s="1"/>
  <c r="K20" i="1"/>
  <c r="K28" i="1" s="1"/>
  <c r="J20" i="1"/>
  <c r="J25" i="1" s="1"/>
  <c r="I20" i="1"/>
  <c r="I30" i="1" s="1"/>
  <c r="I28" i="1"/>
  <c r="H44" i="1"/>
  <c r="I42" i="1"/>
  <c r="H37" i="1"/>
  <c r="H33" i="1"/>
  <c r="H35" i="1"/>
  <c r="H40" i="1"/>
  <c r="H36" i="1"/>
  <c r="L44" i="1"/>
  <c r="H27" i="1"/>
  <c r="L35" i="1"/>
  <c r="H38" i="1"/>
  <c r="H43" i="1"/>
  <c r="I39" i="1"/>
  <c r="J32" i="8" l="1"/>
  <c r="T37" i="8"/>
  <c r="E30" i="13"/>
  <c r="AC29" i="1"/>
  <c r="K31" i="8"/>
  <c r="M31" i="8" s="1"/>
  <c r="J39" i="8"/>
  <c r="T29" i="8"/>
  <c r="AA33" i="8"/>
  <c r="E32" i="13"/>
  <c r="G87" i="1"/>
  <c r="V72" i="1"/>
  <c r="T33" i="8"/>
  <c r="I31" i="1"/>
  <c r="G30" i="8"/>
  <c r="J28" i="8"/>
  <c r="AA29" i="8"/>
  <c r="F13" i="13"/>
  <c r="E33" i="13"/>
  <c r="U34" i="1"/>
  <c r="V27" i="1"/>
  <c r="G79" i="1"/>
  <c r="Y84" i="1"/>
  <c r="E38" i="1"/>
  <c r="G44" i="8"/>
  <c r="J30" i="8"/>
  <c r="T25" i="8"/>
  <c r="Z30" i="8"/>
  <c r="R35" i="8"/>
  <c r="T41" i="8"/>
  <c r="E34" i="13"/>
  <c r="G71" i="1"/>
  <c r="Y76" i="1"/>
  <c r="K38" i="8"/>
  <c r="T39" i="8"/>
  <c r="J31" i="8"/>
  <c r="J40" i="8"/>
  <c r="T35" i="8"/>
  <c r="F15" i="13"/>
  <c r="T27" i="8"/>
  <c r="AC83" i="1"/>
  <c r="D36" i="8"/>
  <c r="Z38" i="8"/>
  <c r="J43" i="8"/>
  <c r="C38" i="8"/>
  <c r="J27" i="8"/>
  <c r="M27" i="8" s="1"/>
  <c r="J42" i="8"/>
  <c r="J26" i="8"/>
  <c r="J41" i="8"/>
  <c r="D28" i="8"/>
  <c r="K30" i="8"/>
  <c r="G41" i="8"/>
  <c r="D29" i="8"/>
  <c r="D41" i="8"/>
  <c r="D31" i="8"/>
  <c r="H34" i="8"/>
  <c r="J34" i="8"/>
  <c r="C31" i="8"/>
  <c r="H27" i="8"/>
  <c r="C28" i="8"/>
  <c r="R27" i="8"/>
  <c r="R39" i="8"/>
  <c r="K32" i="8"/>
  <c r="M32" i="8" s="1"/>
  <c r="K29" i="8"/>
  <c r="D44" i="8"/>
  <c r="D42" i="8"/>
  <c r="H36" i="8"/>
  <c r="H26" i="8"/>
  <c r="J36" i="8"/>
  <c r="J29" i="8"/>
  <c r="H29" i="8"/>
  <c r="K28" i="8"/>
  <c r="M28" i="8" s="1"/>
  <c r="K41" i="8"/>
  <c r="M41" i="8" s="1"/>
  <c r="D34" i="8"/>
  <c r="D32" i="8"/>
  <c r="D35" i="8"/>
  <c r="H43" i="8"/>
  <c r="K35" i="8"/>
  <c r="M35" i="8" s="1"/>
  <c r="W33" i="8"/>
  <c r="W37" i="8"/>
  <c r="Z32" i="8"/>
  <c r="Z40" i="8"/>
  <c r="J25" i="8"/>
  <c r="I38" i="8"/>
  <c r="W25" i="8"/>
  <c r="W29" i="8"/>
  <c r="X30" i="8"/>
  <c r="AA37" i="8"/>
  <c r="X38" i="8"/>
  <c r="AA41" i="8"/>
  <c r="D26" i="1"/>
  <c r="D35" i="1"/>
  <c r="D38" i="1"/>
  <c r="G85" i="1"/>
  <c r="G77" i="1"/>
  <c r="G69" i="1"/>
  <c r="H80" i="1"/>
  <c r="H72" i="1"/>
  <c r="Y82" i="1"/>
  <c r="Y74" i="1"/>
  <c r="Z81" i="1"/>
  <c r="Z73" i="1"/>
  <c r="H31" i="1"/>
  <c r="H30" i="1"/>
  <c r="H41" i="1"/>
  <c r="H39" i="1"/>
  <c r="H28" i="1"/>
  <c r="D73" i="1"/>
  <c r="G83" i="1"/>
  <c r="G75" i="1"/>
  <c r="H86" i="1"/>
  <c r="H78" i="1"/>
  <c r="H70" i="1"/>
  <c r="U87" i="1"/>
  <c r="U83" i="1"/>
  <c r="U79" i="1"/>
  <c r="U75" i="1"/>
  <c r="U71" i="1"/>
  <c r="Y68" i="1"/>
  <c r="Y80" i="1"/>
  <c r="Y72" i="1"/>
  <c r="Z84" i="1"/>
  <c r="Z79" i="1"/>
  <c r="Z71" i="1"/>
  <c r="H32" i="1"/>
  <c r="H42" i="1"/>
  <c r="H26" i="1"/>
  <c r="H29" i="1"/>
  <c r="D33" i="1"/>
  <c r="H34" i="1"/>
  <c r="E30" i="1"/>
  <c r="AB38" i="1"/>
  <c r="V43" i="1"/>
  <c r="D85" i="1"/>
  <c r="D69" i="1"/>
  <c r="G81" i="1"/>
  <c r="G73" i="1"/>
  <c r="H84" i="1"/>
  <c r="H76" i="1"/>
  <c r="H68" i="1"/>
  <c r="U86" i="1"/>
  <c r="U82" i="1"/>
  <c r="U78" i="1"/>
  <c r="U74" i="1"/>
  <c r="U70" i="1"/>
  <c r="Y86" i="1"/>
  <c r="Y78" i="1"/>
  <c r="Y70" i="1"/>
  <c r="Z77" i="1"/>
  <c r="Z69" i="1"/>
  <c r="I27" i="1"/>
  <c r="D34" i="1"/>
  <c r="C28" i="1"/>
  <c r="I34" i="1"/>
  <c r="I36" i="1"/>
  <c r="I37" i="1"/>
  <c r="D25" i="1"/>
  <c r="Z40" i="1"/>
  <c r="AB29" i="1"/>
  <c r="V37" i="1"/>
  <c r="C68" i="1"/>
  <c r="C72" i="1"/>
  <c r="G86" i="1"/>
  <c r="G82" i="1"/>
  <c r="G78" i="1"/>
  <c r="G74" i="1"/>
  <c r="G70" i="1"/>
  <c r="H85" i="1"/>
  <c r="H81" i="1"/>
  <c r="H77" i="1"/>
  <c r="H73" i="1"/>
  <c r="H69" i="1"/>
  <c r="J79" i="1"/>
  <c r="Y87" i="1"/>
  <c r="Y83" i="1"/>
  <c r="Y79" i="1"/>
  <c r="Y75" i="1"/>
  <c r="Y71" i="1"/>
  <c r="Z86" i="1"/>
  <c r="Z80" i="1"/>
  <c r="Z76" i="1"/>
  <c r="Z72" i="1"/>
  <c r="Z68" i="1"/>
  <c r="I38" i="1"/>
  <c r="I35" i="1"/>
  <c r="D42" i="1"/>
  <c r="D29" i="1"/>
  <c r="I25" i="1"/>
  <c r="D43" i="1"/>
  <c r="AB34" i="1"/>
  <c r="V41" i="1"/>
  <c r="V31" i="1"/>
  <c r="C80" i="1"/>
  <c r="G68" i="1"/>
  <c r="G84" i="1"/>
  <c r="G80" i="1"/>
  <c r="G76" i="1"/>
  <c r="H87" i="1"/>
  <c r="H83" i="1"/>
  <c r="H79" i="1"/>
  <c r="H75" i="1"/>
  <c r="J71" i="1"/>
  <c r="J87" i="1"/>
  <c r="Y85" i="1"/>
  <c r="Y81" i="1"/>
  <c r="Y77" i="1"/>
  <c r="Y73" i="1"/>
  <c r="Z85" i="1"/>
  <c r="Z82" i="1"/>
  <c r="Z78" i="1"/>
  <c r="Z74" i="1"/>
  <c r="AA29" i="1"/>
  <c r="C83" i="1"/>
  <c r="C79" i="1"/>
  <c r="C75" i="1"/>
  <c r="C71" i="1"/>
  <c r="J68" i="1"/>
  <c r="J72" i="1"/>
  <c r="J76" i="1"/>
  <c r="J80" i="1"/>
  <c r="J84" i="1"/>
  <c r="AB81" i="1"/>
  <c r="AB77" i="1"/>
  <c r="AB73" i="1"/>
  <c r="AB69" i="1"/>
  <c r="D31" i="1"/>
  <c r="D39" i="1"/>
  <c r="D28" i="1"/>
  <c r="D37" i="1"/>
  <c r="E26" i="1"/>
  <c r="E34" i="1"/>
  <c r="E42" i="1"/>
  <c r="D30" i="1"/>
  <c r="AB42" i="1"/>
  <c r="AB37" i="1"/>
  <c r="AA33" i="1"/>
  <c r="AB26" i="1"/>
  <c r="V44" i="1"/>
  <c r="V42" i="1"/>
  <c r="V40" i="1"/>
  <c r="V38" i="1"/>
  <c r="V36" i="1"/>
  <c r="V34" i="1"/>
  <c r="V30" i="1"/>
  <c r="V26" i="1"/>
  <c r="C86" i="1"/>
  <c r="C82" i="1"/>
  <c r="C78" i="1"/>
  <c r="C74" i="1"/>
  <c r="C70" i="1"/>
  <c r="J69" i="1"/>
  <c r="J73" i="1"/>
  <c r="J77" i="1"/>
  <c r="J81" i="1"/>
  <c r="J85" i="1"/>
  <c r="AB86" i="1"/>
  <c r="AB84" i="1"/>
  <c r="K41" i="1"/>
  <c r="E32" i="1"/>
  <c r="E40" i="1"/>
  <c r="AA43" i="1"/>
  <c r="U26" i="1"/>
  <c r="C87" i="1"/>
  <c r="AB83" i="1"/>
  <c r="AE83" i="1" s="1"/>
  <c r="AB79" i="1"/>
  <c r="AB75" i="1"/>
  <c r="AB71" i="1"/>
  <c r="AB87" i="1"/>
  <c r="AE87" i="1" s="1"/>
  <c r="D36" i="1"/>
  <c r="D40" i="1"/>
  <c r="L28" i="1"/>
  <c r="N28" i="1" s="1"/>
  <c r="L25" i="1"/>
  <c r="D41" i="1"/>
  <c r="D27" i="1"/>
  <c r="D32" i="1"/>
  <c r="E28" i="1"/>
  <c r="E36" i="1"/>
  <c r="E44" i="1"/>
  <c r="AB41" i="1"/>
  <c r="AA37" i="1"/>
  <c r="AB30" i="1"/>
  <c r="U42" i="1"/>
  <c r="C85" i="1"/>
  <c r="C81" i="1"/>
  <c r="C77" i="1"/>
  <c r="C73" i="1"/>
  <c r="J70" i="1"/>
  <c r="J74" i="1"/>
  <c r="J78" i="1"/>
  <c r="J82" i="1"/>
  <c r="AB82" i="1"/>
  <c r="AB80" i="1"/>
  <c r="AB78" i="1"/>
  <c r="AB76" i="1"/>
  <c r="AB74" i="1"/>
  <c r="AB72" i="1"/>
  <c r="AB70" i="1"/>
  <c r="AA28" i="8"/>
  <c r="Y31" i="8"/>
  <c r="AA36" i="8"/>
  <c r="Y39" i="8"/>
  <c r="W41" i="8"/>
  <c r="Z25" i="8"/>
  <c r="AC25" i="8" s="1"/>
  <c r="Y28" i="8"/>
  <c r="Y29" i="8"/>
  <c r="AA30" i="8"/>
  <c r="AC30" i="8" s="1"/>
  <c r="X31" i="8"/>
  <c r="W32" i="8"/>
  <c r="Z33" i="8"/>
  <c r="Y36" i="8"/>
  <c r="Y37" i="8"/>
  <c r="AA38" i="8"/>
  <c r="AC38" i="8" s="1"/>
  <c r="X39" i="8"/>
  <c r="W40" i="8"/>
  <c r="Z41" i="8"/>
  <c r="AA43" i="8"/>
  <c r="W44" i="8"/>
  <c r="Y44" i="8"/>
  <c r="Z44" i="8"/>
  <c r="AC44" i="8" s="1"/>
  <c r="X25" i="8"/>
  <c r="AA26" i="8"/>
  <c r="AA27" i="8"/>
  <c r="W30" i="8"/>
  <c r="AA31" i="8"/>
  <c r="AA32" i="8"/>
  <c r="X33" i="8"/>
  <c r="AA34" i="8"/>
  <c r="AA35" i="8"/>
  <c r="W38" i="8"/>
  <c r="AA39" i="8"/>
  <c r="AA40" i="8"/>
  <c r="AC40" i="8" s="1"/>
  <c r="X41" i="8"/>
  <c r="AA42" i="8"/>
  <c r="AC42" i="8" s="1"/>
  <c r="X44" i="8"/>
  <c r="I37" i="8"/>
  <c r="I27" i="8"/>
  <c r="I41" i="8"/>
  <c r="I29" i="8"/>
  <c r="C33" i="8"/>
  <c r="C27" i="8"/>
  <c r="C40" i="8"/>
  <c r="I31" i="8"/>
  <c r="G37" i="8"/>
  <c r="G43" i="8"/>
  <c r="C37" i="8"/>
  <c r="C34" i="8"/>
  <c r="C25" i="8"/>
  <c r="R25" i="8"/>
  <c r="Y25" i="8"/>
  <c r="W26" i="8"/>
  <c r="R29" i="8"/>
  <c r="Y30" i="8"/>
  <c r="R33" i="8"/>
  <c r="Y33" i="8"/>
  <c r="W34" i="8"/>
  <c r="R37" i="8"/>
  <c r="Y38" i="8"/>
  <c r="R41" i="8"/>
  <c r="Y41" i="8"/>
  <c r="W42" i="8"/>
  <c r="W43" i="8"/>
  <c r="M38" i="8"/>
  <c r="C44" i="8"/>
  <c r="I30" i="8"/>
  <c r="K37" i="8"/>
  <c r="M37" i="8" s="1"/>
  <c r="K40" i="8"/>
  <c r="M40" i="8" s="1"/>
  <c r="K43" i="8"/>
  <c r="G28" i="8"/>
  <c r="D38" i="8"/>
  <c r="D40" i="8"/>
  <c r="D26" i="8"/>
  <c r="D27" i="8"/>
  <c r="D43" i="8"/>
  <c r="M30" i="8"/>
  <c r="C35" i="8"/>
  <c r="C30" i="8"/>
  <c r="Y26" i="8"/>
  <c r="W27" i="8"/>
  <c r="W28" i="8"/>
  <c r="S30" i="8"/>
  <c r="W31" i="8"/>
  <c r="Z31" i="8"/>
  <c r="Y32" i="8"/>
  <c r="Y34" i="8"/>
  <c r="W35" i="8"/>
  <c r="W36" i="8"/>
  <c r="S38" i="8"/>
  <c r="Z39" i="8"/>
  <c r="AC39" i="8" s="1"/>
  <c r="Y40" i="8"/>
  <c r="Y42" i="8"/>
  <c r="D25" i="8"/>
  <c r="X36" i="8"/>
  <c r="Z36" i="8"/>
  <c r="X37" i="8"/>
  <c r="Z37" i="8"/>
  <c r="X43" i="8"/>
  <c r="Z43" i="8"/>
  <c r="X28" i="8"/>
  <c r="Z28" i="8"/>
  <c r="X29" i="8"/>
  <c r="Z29" i="8"/>
  <c r="X26" i="8"/>
  <c r="Z26" i="8"/>
  <c r="X27" i="8"/>
  <c r="Z27" i="8"/>
  <c r="AC27" i="8" s="1"/>
  <c r="X34" i="8"/>
  <c r="Z34" i="8"/>
  <c r="X35" i="8"/>
  <c r="Z35" i="8"/>
  <c r="H25" i="8"/>
  <c r="G32" i="8"/>
  <c r="I44" i="8"/>
  <c r="I39" i="8"/>
  <c r="I33" i="8"/>
  <c r="I28" i="8"/>
  <c r="I43" i="8"/>
  <c r="H30" i="8"/>
  <c r="H33" i="8"/>
  <c r="I36" i="8"/>
  <c r="I34" i="8"/>
  <c r="K33" i="8"/>
  <c r="M33" i="8" s="1"/>
  <c r="K34" i="8"/>
  <c r="M34" i="8" s="1"/>
  <c r="K36" i="8"/>
  <c r="M36" i="8" s="1"/>
  <c r="K39" i="8"/>
  <c r="G36" i="8"/>
  <c r="G42" i="8"/>
  <c r="G27" i="8"/>
  <c r="H32" i="8"/>
  <c r="J44" i="8"/>
  <c r="I35" i="8"/>
  <c r="I40" i="8"/>
  <c r="K26" i="8"/>
  <c r="I25" i="8"/>
  <c r="G33" i="8"/>
  <c r="G34" i="8"/>
  <c r="H40" i="8"/>
  <c r="I32" i="8"/>
  <c r="H41" i="8"/>
  <c r="I26" i="8"/>
  <c r="K42" i="8"/>
  <c r="K44" i="8"/>
  <c r="K25" i="8"/>
  <c r="M25" i="8" s="1"/>
  <c r="G40" i="8"/>
  <c r="G26" i="8"/>
  <c r="G38" i="8"/>
  <c r="G39" i="8"/>
  <c r="H38" i="8"/>
  <c r="H39" i="8"/>
  <c r="G29" i="8"/>
  <c r="G25" i="8"/>
  <c r="R43" i="8"/>
  <c r="T26" i="8"/>
  <c r="S27" i="8"/>
  <c r="R28" i="8"/>
  <c r="T30" i="8"/>
  <c r="S31" i="8"/>
  <c r="R32" i="8"/>
  <c r="T34" i="8"/>
  <c r="S35" i="8"/>
  <c r="R36" i="8"/>
  <c r="T38" i="8"/>
  <c r="S39" i="8"/>
  <c r="R40" i="8"/>
  <c r="T42" i="8"/>
  <c r="S43" i="8"/>
  <c r="R44" i="8"/>
  <c r="T44" i="8"/>
  <c r="S25" i="8"/>
  <c r="R26" i="8"/>
  <c r="T28" i="8"/>
  <c r="S29" i="8"/>
  <c r="R30" i="8"/>
  <c r="T32" i="8"/>
  <c r="S33" i="8"/>
  <c r="R34" i="8"/>
  <c r="T36" i="8"/>
  <c r="S37" i="8"/>
  <c r="R38" i="8"/>
  <c r="S41" i="8"/>
  <c r="J38" i="1"/>
  <c r="J37" i="1"/>
  <c r="J44" i="1"/>
  <c r="L33" i="1"/>
  <c r="AA44" i="1"/>
  <c r="AA41" i="1"/>
  <c r="U44" i="1"/>
  <c r="U36" i="1"/>
  <c r="U28" i="1"/>
  <c r="K85" i="1"/>
  <c r="V80" i="1"/>
  <c r="AC71" i="1"/>
  <c r="J27" i="1"/>
  <c r="J28" i="1"/>
  <c r="AA39" i="1"/>
  <c r="AA35" i="1"/>
  <c r="AA31" i="1"/>
  <c r="AA27" i="1"/>
  <c r="U40" i="1"/>
  <c r="U32" i="1"/>
  <c r="AC79" i="1"/>
  <c r="AE79" i="1" s="1"/>
  <c r="J36" i="1"/>
  <c r="U38" i="1"/>
  <c r="U30" i="1"/>
  <c r="K69" i="1"/>
  <c r="AC75" i="1"/>
  <c r="K25" i="1"/>
  <c r="AD41" i="1"/>
  <c r="AD37" i="1"/>
  <c r="AD33" i="1"/>
  <c r="AD27" i="1"/>
  <c r="AD44" i="1"/>
  <c r="AD40" i="1"/>
  <c r="AD36" i="1"/>
  <c r="AD32" i="1"/>
  <c r="AD29" i="1"/>
  <c r="AD26" i="1"/>
  <c r="AD43" i="1"/>
  <c r="AD39" i="1"/>
  <c r="AD35" i="1"/>
  <c r="AD31" i="1"/>
  <c r="AD28" i="1"/>
  <c r="C36" i="1"/>
  <c r="L36" i="1"/>
  <c r="L37" i="1"/>
  <c r="L27" i="1"/>
  <c r="L32" i="1"/>
  <c r="L38" i="1"/>
  <c r="L43" i="1"/>
  <c r="L30" i="1"/>
  <c r="L31" i="1"/>
  <c r="L26" i="1"/>
  <c r="L29" i="1"/>
  <c r="L39" i="1"/>
  <c r="L40" i="1"/>
  <c r="Z37" i="1"/>
  <c r="AD34" i="1"/>
  <c r="K38" i="1"/>
  <c r="K42" i="1"/>
  <c r="N42" i="1" s="1"/>
  <c r="K27" i="1"/>
  <c r="K35" i="1"/>
  <c r="N35" i="1" s="1"/>
  <c r="K43" i="1"/>
  <c r="K32" i="1"/>
  <c r="K34" i="1"/>
  <c r="K33" i="1"/>
  <c r="K40" i="1"/>
  <c r="K31" i="1"/>
  <c r="K39" i="1"/>
  <c r="C34" i="1"/>
  <c r="C33" i="1"/>
  <c r="C41" i="1"/>
  <c r="C43" i="1"/>
  <c r="C42" i="1"/>
  <c r="C26" i="1"/>
  <c r="C44" i="1"/>
  <c r="C29" i="1"/>
  <c r="C35" i="1"/>
  <c r="C40" i="1"/>
  <c r="C25" i="1"/>
  <c r="C31" i="1"/>
  <c r="C32" i="1"/>
  <c r="L41" i="1"/>
  <c r="C38" i="1"/>
  <c r="K30" i="1"/>
  <c r="K37" i="1"/>
  <c r="I33" i="1"/>
  <c r="I26" i="1"/>
  <c r="I32" i="1"/>
  <c r="I44" i="1"/>
  <c r="I43" i="1"/>
  <c r="I40" i="1"/>
  <c r="I41" i="1"/>
  <c r="I29" i="1"/>
  <c r="Z32" i="1"/>
  <c r="AD38" i="1"/>
  <c r="AD25" i="1"/>
  <c r="AF25" i="1" s="1"/>
  <c r="AD30" i="1"/>
  <c r="Z26" i="1"/>
  <c r="Z31" i="1"/>
  <c r="Z34" i="1"/>
  <c r="Z39" i="1"/>
  <c r="Z42" i="1"/>
  <c r="Z28" i="1"/>
  <c r="Z33" i="1"/>
  <c r="Z36" i="1"/>
  <c r="Z44" i="1"/>
  <c r="Z27" i="1"/>
  <c r="Z30" i="1"/>
  <c r="Z35" i="1"/>
  <c r="Z38" i="1"/>
  <c r="Z43" i="1"/>
  <c r="K29" i="1"/>
  <c r="C27" i="1"/>
  <c r="C37" i="1"/>
  <c r="L34" i="1"/>
  <c r="C39" i="1"/>
  <c r="K44" i="1"/>
  <c r="N44" i="1" s="1"/>
  <c r="K36" i="1"/>
  <c r="N36" i="1" s="1"/>
  <c r="K26" i="1"/>
  <c r="J39" i="1"/>
  <c r="J29" i="1"/>
  <c r="J30" i="1"/>
  <c r="J35" i="1"/>
  <c r="J34" i="1"/>
  <c r="J32" i="1"/>
  <c r="J26" i="1"/>
  <c r="J31" i="1"/>
  <c r="J33" i="1"/>
  <c r="J41" i="1"/>
  <c r="J40" i="1"/>
  <c r="J42" i="1"/>
  <c r="J43" i="1"/>
  <c r="Z41" i="1"/>
  <c r="Z29" i="1"/>
  <c r="AD42" i="1"/>
  <c r="AB44" i="1"/>
  <c r="AB39" i="1"/>
  <c r="AB36" i="1"/>
  <c r="AB31" i="1"/>
  <c r="AB28" i="1"/>
  <c r="V33" i="1"/>
  <c r="V28" i="1"/>
  <c r="V25" i="1"/>
  <c r="D87" i="1"/>
  <c r="D79" i="1"/>
  <c r="D71" i="1"/>
  <c r="I86" i="1"/>
  <c r="I84" i="1"/>
  <c r="I82" i="1"/>
  <c r="I80" i="1"/>
  <c r="I78" i="1"/>
  <c r="I76" i="1"/>
  <c r="I74" i="1"/>
  <c r="I72" i="1"/>
  <c r="I70" i="1"/>
  <c r="I68" i="1"/>
  <c r="K73" i="1"/>
  <c r="M85" i="1"/>
  <c r="V86" i="1"/>
  <c r="V78" i="1"/>
  <c r="V70" i="1"/>
  <c r="AC84" i="1"/>
  <c r="AE84" i="1" s="1"/>
  <c r="AC80" i="1"/>
  <c r="AC76" i="1"/>
  <c r="AC72" i="1"/>
  <c r="AC68" i="1"/>
  <c r="AE68" i="1" s="1"/>
  <c r="K77" i="1"/>
  <c r="V84" i="1"/>
  <c r="V76" i="1"/>
  <c r="AC85" i="1"/>
  <c r="AE85" i="1" s="1"/>
  <c r="AC81" i="1"/>
  <c r="AC77" i="1"/>
  <c r="AC73" i="1"/>
  <c r="AC69" i="1"/>
  <c r="AE69" i="1" s="1"/>
  <c r="K68" i="1"/>
  <c r="AB43" i="1"/>
  <c r="AB40" i="1"/>
  <c r="AB35" i="1"/>
  <c r="AB32" i="1"/>
  <c r="V32" i="1"/>
  <c r="AA25" i="1"/>
  <c r="D83" i="1"/>
  <c r="D75" i="1"/>
  <c r="I87" i="1"/>
  <c r="I85" i="1"/>
  <c r="I83" i="1"/>
  <c r="I81" i="1"/>
  <c r="I79" i="1"/>
  <c r="I77" i="1"/>
  <c r="I75" i="1"/>
  <c r="I73" i="1"/>
  <c r="I71" i="1"/>
  <c r="K81" i="1"/>
  <c r="V82" i="1"/>
  <c r="V74" i="1"/>
  <c r="AC86" i="1"/>
  <c r="AC82" i="1"/>
  <c r="AC78" i="1"/>
  <c r="AE78" i="1" s="1"/>
  <c r="AC74" i="1"/>
  <c r="AC70" i="1"/>
  <c r="AE70" i="1" s="1"/>
  <c r="M86" i="1"/>
  <c r="AC44" i="1"/>
  <c r="AF44" i="1" s="1"/>
  <c r="AC42" i="1"/>
  <c r="AC40" i="1"/>
  <c r="AC38" i="1"/>
  <c r="AC36" i="1"/>
  <c r="AC34" i="1"/>
  <c r="AC32" i="1"/>
  <c r="AC30" i="1"/>
  <c r="AF30" i="1" s="1"/>
  <c r="AC28" i="1"/>
  <c r="AC26" i="1"/>
  <c r="AC43" i="1"/>
  <c r="AC41" i="1"/>
  <c r="AC39" i="1"/>
  <c r="AC37" i="1"/>
  <c r="AC35" i="1"/>
  <c r="AC33" i="1"/>
  <c r="AC31" i="1"/>
  <c r="W25" i="1"/>
  <c r="W27" i="1"/>
  <c r="W29" i="1"/>
  <c r="W31" i="1"/>
  <c r="W33" i="1"/>
  <c r="E29" i="1"/>
  <c r="E33" i="1"/>
  <c r="E37" i="1"/>
  <c r="E41" i="1"/>
  <c r="AA42" i="1"/>
  <c r="AA38" i="1"/>
  <c r="AA34" i="1"/>
  <c r="AA30" i="1"/>
  <c r="AA26" i="1"/>
  <c r="U25" i="1"/>
  <c r="U41" i="1"/>
  <c r="U37" i="1"/>
  <c r="U33" i="1"/>
  <c r="U29" i="1"/>
  <c r="E25" i="1"/>
  <c r="D84" i="1"/>
  <c r="D80" i="1"/>
  <c r="D76" i="1"/>
  <c r="D72" i="1"/>
  <c r="D68" i="1"/>
  <c r="K71" i="1"/>
  <c r="K74" i="1"/>
  <c r="K76" i="1"/>
  <c r="M76" i="1" s="1"/>
  <c r="K79" i="1"/>
  <c r="K82" i="1"/>
  <c r="K84" i="1"/>
  <c r="M84" i="1" s="1"/>
  <c r="K87" i="1"/>
  <c r="M87" i="1" s="1"/>
  <c r="V85" i="1"/>
  <c r="V81" i="1"/>
  <c r="V77" i="1"/>
  <c r="V73" i="1"/>
  <c r="V69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V68" i="1"/>
  <c r="E27" i="1"/>
  <c r="E31" i="1"/>
  <c r="E35" i="1"/>
  <c r="E39" i="1"/>
  <c r="AA40" i="1"/>
  <c r="AA36" i="1"/>
  <c r="AA32" i="1"/>
  <c r="U43" i="1"/>
  <c r="U39" i="1"/>
  <c r="U35" i="1"/>
  <c r="U31" i="1"/>
  <c r="AF27" i="1"/>
  <c r="D86" i="1"/>
  <c r="D82" i="1"/>
  <c r="D78" i="1"/>
  <c r="D74" i="1"/>
  <c r="K70" i="1"/>
  <c r="K72" i="1"/>
  <c r="M72" i="1" s="1"/>
  <c r="K75" i="1"/>
  <c r="M75" i="1" s="1"/>
  <c r="K78" i="1"/>
  <c r="K80" i="1"/>
  <c r="K83" i="1"/>
  <c r="M83" i="1" s="1"/>
  <c r="V87" i="1"/>
  <c r="V83" i="1"/>
  <c r="V79" i="1"/>
  <c r="V75" i="1"/>
  <c r="AF29" i="1"/>
  <c r="AF37" i="1"/>
  <c r="M29" i="8" l="1"/>
  <c r="AC33" i="8"/>
  <c r="AE86" i="1"/>
  <c r="N25" i="1"/>
  <c r="M74" i="1"/>
  <c r="AC29" i="8"/>
  <c r="M42" i="8"/>
  <c r="M39" i="8"/>
  <c r="M43" i="8"/>
  <c r="M26" i="8"/>
  <c r="AC32" i="8"/>
  <c r="AC28" i="8"/>
  <c r="AC37" i="8"/>
  <c r="AC41" i="8"/>
  <c r="AE82" i="1"/>
  <c r="M69" i="1"/>
  <c r="M70" i="1"/>
  <c r="AF43" i="1"/>
  <c r="AE77" i="1"/>
  <c r="AE71" i="1"/>
  <c r="M78" i="1"/>
  <c r="M79" i="1"/>
  <c r="AF34" i="1"/>
  <c r="AE74" i="1"/>
  <c r="M68" i="1"/>
  <c r="M77" i="1"/>
  <c r="N26" i="1"/>
  <c r="AF26" i="1"/>
  <c r="AF39" i="1"/>
  <c r="AE81" i="1"/>
  <c r="AE80" i="1"/>
  <c r="M80" i="1"/>
  <c r="M71" i="1"/>
  <c r="AF40" i="1"/>
  <c r="M81" i="1"/>
  <c r="AE73" i="1"/>
  <c r="AE72" i="1"/>
  <c r="M73" i="1"/>
  <c r="N40" i="1"/>
  <c r="N34" i="1"/>
  <c r="N31" i="1"/>
  <c r="N32" i="1"/>
  <c r="N38" i="1"/>
  <c r="AF31" i="1"/>
  <c r="N41" i="1"/>
  <c r="N43" i="1"/>
  <c r="M82" i="1"/>
  <c r="AE76" i="1"/>
  <c r="AE75" i="1"/>
  <c r="AC36" i="8"/>
  <c r="AC31" i="8"/>
  <c r="AC35" i="8"/>
  <c r="AC34" i="8"/>
  <c r="AC26" i="8"/>
  <c r="AC43" i="8"/>
  <c r="M44" i="8"/>
  <c r="AF35" i="1"/>
  <c r="AF32" i="1"/>
  <c r="N33" i="1"/>
  <c r="AF41" i="1"/>
  <c r="AF38" i="1"/>
  <c r="AF42" i="1"/>
  <c r="N39" i="1"/>
  <c r="N30" i="1"/>
  <c r="N27" i="1"/>
  <c r="N29" i="1"/>
  <c r="N37" i="1"/>
  <c r="AF28" i="1"/>
  <c r="AF36" i="1"/>
  <c r="AF33" i="1"/>
</calcChain>
</file>

<file path=xl/sharedStrings.xml><?xml version="1.0" encoding="utf-8"?>
<sst xmlns="http://schemas.openxmlformats.org/spreadsheetml/2006/main" count="322" uniqueCount="107">
  <si>
    <t>r</t>
  </si>
  <si>
    <t>Isotopes</t>
  </si>
  <si>
    <t>Elements</t>
  </si>
  <si>
    <t>Sample</t>
  </si>
  <si>
    <t>Sr</t>
  </si>
  <si>
    <t>Nd</t>
  </si>
  <si>
    <t>MgO</t>
  </si>
  <si>
    <t xml:space="preserve">Sr </t>
  </si>
  <si>
    <t xml:space="preserve">La  </t>
  </si>
  <si>
    <t>Nb</t>
  </si>
  <si>
    <t>POP-97sst</t>
  </si>
  <si>
    <r>
      <t>C</t>
    </r>
    <r>
      <rPr>
        <b/>
        <sz val="8"/>
        <color theme="1"/>
        <rFont val="Calibri"/>
        <family val="2"/>
        <scheme val="minor"/>
      </rPr>
      <t>a</t>
    </r>
  </si>
  <si>
    <r>
      <t>C</t>
    </r>
    <r>
      <rPr>
        <sz val="8"/>
        <color theme="1"/>
        <rFont val="Calibri"/>
        <family val="2"/>
        <scheme val="minor"/>
      </rPr>
      <t>a</t>
    </r>
  </si>
  <si>
    <t>POP-95</t>
  </si>
  <si>
    <r>
      <t>C</t>
    </r>
    <r>
      <rPr>
        <b/>
        <sz val="8"/>
        <color theme="1"/>
        <rFont val="Calibri"/>
        <family val="2"/>
        <scheme val="minor"/>
      </rPr>
      <t>m</t>
    </r>
    <r>
      <rPr>
        <b/>
        <vertAlign val="superscript"/>
        <sz val="11"/>
        <color theme="1"/>
        <rFont val="Calibri"/>
        <family val="2"/>
        <scheme val="minor"/>
      </rPr>
      <t>0</t>
    </r>
  </si>
  <si>
    <r>
      <t>C</t>
    </r>
    <r>
      <rPr>
        <sz val="8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0</t>
    </r>
  </si>
  <si>
    <t>D</t>
  </si>
  <si>
    <r>
      <rPr>
        <b/>
        <sz val="13"/>
        <color theme="1"/>
        <rFont val="Calibri"/>
        <family val="2"/>
      </rPr>
      <t>ϵ</t>
    </r>
    <r>
      <rPr>
        <b/>
        <sz val="8"/>
        <color theme="1"/>
        <rFont val="Calibri"/>
        <family val="2"/>
      </rPr>
      <t>a</t>
    </r>
  </si>
  <si>
    <r>
      <rPr>
        <b/>
        <sz val="13"/>
        <color theme="1"/>
        <rFont val="Calibri"/>
        <family val="2"/>
        <scheme val="minor"/>
      </rPr>
      <t>ϵ</t>
    </r>
    <r>
      <rPr>
        <b/>
        <sz val="8"/>
        <color theme="1"/>
        <rFont val="Calibri"/>
        <family val="2"/>
        <scheme val="minor"/>
      </rPr>
      <t>m</t>
    </r>
    <r>
      <rPr>
        <b/>
        <vertAlign val="superscript"/>
        <sz val="11"/>
        <color theme="1"/>
        <rFont val="Calibri"/>
        <family val="2"/>
        <scheme val="minor"/>
      </rPr>
      <t>0</t>
    </r>
  </si>
  <si>
    <t>z =</t>
  </si>
  <si>
    <t>F</t>
  </si>
  <si>
    <r>
      <rPr>
        <b/>
        <vertAlign val="superscript"/>
        <sz val="11"/>
        <color theme="1"/>
        <rFont val="Calibri"/>
        <family val="2"/>
        <scheme val="minor"/>
      </rPr>
      <t>87/86</t>
    </r>
    <r>
      <rPr>
        <b/>
        <sz val="11"/>
        <color theme="1"/>
        <rFont val="Calibri"/>
        <family val="2"/>
        <scheme val="minor"/>
      </rPr>
      <t>Sr</t>
    </r>
    <r>
      <rPr>
        <b/>
        <vertAlign val="subscript"/>
        <sz val="11"/>
        <color theme="1"/>
        <rFont val="Calibri"/>
        <family val="2"/>
        <scheme val="minor"/>
      </rPr>
      <t>AFC</t>
    </r>
  </si>
  <si>
    <r>
      <rPr>
        <b/>
        <vertAlign val="superscript"/>
        <sz val="11"/>
        <color theme="1"/>
        <rFont val="Calibri"/>
        <family val="2"/>
        <scheme val="minor"/>
      </rPr>
      <t>143/144</t>
    </r>
    <r>
      <rPr>
        <b/>
        <sz val="11"/>
        <color theme="1"/>
        <rFont val="Calibri"/>
        <family val="2"/>
        <scheme val="minor"/>
      </rPr>
      <t>Nd</t>
    </r>
    <r>
      <rPr>
        <b/>
        <vertAlign val="subscript"/>
        <sz val="11"/>
        <color theme="1"/>
        <rFont val="Calibri"/>
        <family val="2"/>
        <scheme val="minor"/>
      </rPr>
      <t>AFC</t>
    </r>
  </si>
  <si>
    <r>
      <t>Mg</t>
    </r>
    <r>
      <rPr>
        <b/>
        <vertAlign val="subscript"/>
        <sz val="11"/>
        <color theme="1"/>
        <rFont val="Calibri"/>
        <family val="2"/>
        <scheme val="minor"/>
      </rPr>
      <t>AFC</t>
    </r>
  </si>
  <si>
    <r>
      <t>Sr</t>
    </r>
    <r>
      <rPr>
        <b/>
        <vertAlign val="subscript"/>
        <sz val="11"/>
        <color theme="1"/>
        <rFont val="Calibri"/>
        <family val="2"/>
        <scheme val="minor"/>
      </rPr>
      <t>AFC</t>
    </r>
  </si>
  <si>
    <r>
      <t>Nd</t>
    </r>
    <r>
      <rPr>
        <b/>
        <vertAlign val="subscript"/>
        <sz val="11"/>
        <color theme="1"/>
        <rFont val="Calibri"/>
        <family val="2"/>
        <scheme val="minor"/>
      </rPr>
      <t>AFC</t>
    </r>
  </si>
  <si>
    <r>
      <t>La</t>
    </r>
    <r>
      <rPr>
        <b/>
        <vertAlign val="subscript"/>
        <sz val="11"/>
        <color theme="1"/>
        <rFont val="Calibri"/>
        <family val="2"/>
        <scheme val="minor"/>
      </rPr>
      <t>AFC</t>
    </r>
  </si>
  <si>
    <r>
      <t>Nb</t>
    </r>
    <r>
      <rPr>
        <b/>
        <vertAlign val="subscript"/>
        <sz val="11"/>
        <color theme="1"/>
        <rFont val="Calibri"/>
        <family val="2"/>
        <scheme val="minor"/>
      </rPr>
      <t>AFC</t>
    </r>
  </si>
  <si>
    <t>POP-97sk</t>
  </si>
  <si>
    <t>JC-101</t>
  </si>
  <si>
    <t>La/Nb</t>
  </si>
  <si>
    <t>Hf</t>
  </si>
  <si>
    <r>
      <rPr>
        <b/>
        <vertAlign val="superscript"/>
        <sz val="11"/>
        <color theme="1"/>
        <rFont val="Calibri"/>
        <family val="2"/>
        <scheme val="minor"/>
      </rPr>
      <t>176/177</t>
    </r>
    <r>
      <rPr>
        <b/>
        <sz val="11"/>
        <color theme="1"/>
        <rFont val="Calibri"/>
        <family val="2"/>
        <scheme val="minor"/>
      </rPr>
      <t>Hf</t>
    </r>
    <r>
      <rPr>
        <b/>
        <vertAlign val="subscript"/>
        <sz val="11"/>
        <color theme="1"/>
        <rFont val="Calibri"/>
        <family val="2"/>
        <scheme val="minor"/>
      </rPr>
      <t>AFC</t>
    </r>
  </si>
  <si>
    <t>OAX-5-85</t>
  </si>
  <si>
    <t>CH-09-2</t>
  </si>
  <si>
    <t>ρ (g/ccm)</t>
  </si>
  <si>
    <t>vol%</t>
  </si>
  <si>
    <t>wt fraction</t>
  </si>
  <si>
    <t>Plagioclase wt%</t>
  </si>
  <si>
    <t>Olivine wt%</t>
  </si>
  <si>
    <t>Element</t>
  </si>
  <si>
    <r>
      <t>D</t>
    </r>
    <r>
      <rPr>
        <b/>
        <vertAlign val="subscript"/>
        <sz val="11"/>
        <color theme="1"/>
        <rFont val="Calibri"/>
        <family val="2"/>
        <scheme val="minor"/>
      </rPr>
      <t>ol</t>
    </r>
  </si>
  <si>
    <t>Bulk D</t>
  </si>
  <si>
    <t>CPX = Huang 2006</t>
  </si>
  <si>
    <t>Ilm/Mag = Latourrette 1991</t>
  </si>
  <si>
    <t>Beattie 1994</t>
  </si>
  <si>
    <t>Ewart &amp; Griffin 1994</t>
  </si>
  <si>
    <t>Lemarchand 1987</t>
  </si>
  <si>
    <t>Luhr &amp; Carmichael 1980</t>
  </si>
  <si>
    <t>Fujimaki et al 1984</t>
  </si>
  <si>
    <t>Clinopyroxene wt%</t>
  </si>
  <si>
    <t>Orthopyroene wt %</t>
  </si>
  <si>
    <r>
      <t>D</t>
    </r>
    <r>
      <rPr>
        <b/>
        <vertAlign val="subscript"/>
        <sz val="11"/>
        <color theme="1"/>
        <rFont val="Calibri"/>
        <family val="2"/>
        <scheme val="minor"/>
      </rPr>
      <t>cpx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</si>
  <si>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opx</t>
    </r>
  </si>
  <si>
    <t>Bindemann &amp; Davis 2000</t>
  </si>
  <si>
    <t>Huang 2006 average</t>
  </si>
  <si>
    <t>Mahood and Hildreth 1983 (Ilm)</t>
  </si>
  <si>
    <t>Bacon &amp; Druitt 1988</t>
  </si>
  <si>
    <t>Fujimaki 1984</t>
  </si>
  <si>
    <t>Ewart &amp; Griffin 1994 average</t>
  </si>
  <si>
    <t>Nielsen et al 1992</t>
  </si>
  <si>
    <t>Bacon &amp; druitt 1988</t>
  </si>
  <si>
    <t>based on a crystallizing mineral assemblage of</t>
  </si>
  <si>
    <t>Upper crustal reservoir</t>
  </si>
  <si>
    <t>Oxides wt% (Ilm)</t>
  </si>
  <si>
    <r>
      <t>Nd</t>
    </r>
    <r>
      <rPr>
        <vertAlign val="superscript"/>
        <sz val="11"/>
        <color theme="1"/>
        <rFont val="Calibri"/>
        <family val="2"/>
        <scheme val="minor"/>
      </rPr>
      <t>a, b</t>
    </r>
  </si>
  <si>
    <r>
      <t>Sr</t>
    </r>
    <r>
      <rPr>
        <vertAlign val="superscript"/>
        <sz val="11"/>
        <color theme="1"/>
        <rFont val="Calibri"/>
        <family val="2"/>
        <scheme val="minor"/>
      </rPr>
      <t>a, c, d</t>
    </r>
  </si>
  <si>
    <r>
      <t>Hf</t>
    </r>
    <r>
      <rPr>
        <vertAlign val="superscript"/>
        <sz val="11"/>
        <color theme="1"/>
        <rFont val="Calibri"/>
        <family val="2"/>
        <scheme val="minor"/>
      </rPr>
      <t>a, b, e</t>
    </r>
  </si>
  <si>
    <r>
      <t>Mg</t>
    </r>
    <r>
      <rPr>
        <vertAlign val="superscript"/>
        <sz val="11"/>
        <color theme="1"/>
        <rFont val="Calibri"/>
        <family val="2"/>
        <scheme val="minor"/>
      </rPr>
      <t>c, f, g</t>
    </r>
  </si>
  <si>
    <r>
      <t>Nb</t>
    </r>
    <r>
      <rPr>
        <vertAlign val="superscript"/>
        <sz val="11"/>
        <color theme="1"/>
        <rFont val="Calibri"/>
        <family val="2"/>
        <scheme val="minor"/>
      </rPr>
      <t>c</t>
    </r>
  </si>
  <si>
    <t>a - Bacon and Druitt (1988); b - Mahood and Hildreth (1983); c - Ewart and Griffin (1994)</t>
  </si>
  <si>
    <t>d - Huang et al. (2006); e - Fujimaki et al. (1984); f - Bindeman and Davis (2000)</t>
  </si>
  <si>
    <t>Pl literature</t>
  </si>
  <si>
    <t>Opx Literature</t>
  </si>
  <si>
    <t>Cpx Literature</t>
  </si>
  <si>
    <t>Ilm Literature</t>
  </si>
  <si>
    <r>
      <t>D</t>
    </r>
    <r>
      <rPr>
        <b/>
        <vertAlign val="subscript"/>
        <sz val="11"/>
        <color theme="1"/>
        <rFont val="Calibri"/>
        <family val="2"/>
        <scheme val="minor"/>
      </rPr>
      <t>ilm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</si>
  <si>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pl</t>
    </r>
  </si>
  <si>
    <t>Oxides wt% (Mag)</t>
  </si>
  <si>
    <r>
      <t>D</t>
    </r>
    <r>
      <rPr>
        <b/>
        <vertAlign val="subscript"/>
        <sz val="11"/>
        <color theme="1"/>
        <rFont val="Calibri"/>
        <family val="2"/>
        <scheme val="minor"/>
      </rPr>
      <t>mag</t>
    </r>
  </si>
  <si>
    <t>a - Fujimaki et al. (1984); b - Luhr and Carmichael (1980); c - Ewart and Griffin (1994)</t>
  </si>
  <si>
    <r>
      <t>Sr</t>
    </r>
    <r>
      <rPr>
        <vertAlign val="superscript"/>
        <sz val="11"/>
        <color theme="1"/>
        <rFont val="Calibri"/>
        <family val="2"/>
        <scheme val="minor"/>
      </rPr>
      <t>c</t>
    </r>
  </si>
  <si>
    <r>
      <t>Hf</t>
    </r>
    <r>
      <rPr>
        <vertAlign val="superscript"/>
        <sz val="11"/>
        <color theme="1"/>
        <rFont val="Calibri"/>
        <family val="2"/>
        <scheme val="minor"/>
      </rPr>
      <t>b</t>
    </r>
  </si>
  <si>
    <t>g - Latourrette et al. (1991); h - Nielsen et al. (1992)</t>
  </si>
  <si>
    <r>
      <t>La</t>
    </r>
    <r>
      <rPr>
        <vertAlign val="superscript"/>
        <sz val="11"/>
        <color theme="1"/>
        <rFont val="Calibri"/>
        <family val="2"/>
        <scheme val="minor"/>
      </rPr>
      <t>c, d, e, h</t>
    </r>
  </si>
  <si>
    <r>
      <t>Mg</t>
    </r>
    <r>
      <rPr>
        <vertAlign val="superscript"/>
        <sz val="11"/>
        <color theme="1"/>
        <rFont val="Calibri"/>
        <family val="2"/>
        <scheme val="minor"/>
      </rPr>
      <t xml:space="preserve">d, e, f </t>
    </r>
  </si>
  <si>
    <t>Nielsen and Beard 2000</t>
  </si>
  <si>
    <t>Mag Literature</t>
  </si>
  <si>
    <t>Ol Literature</t>
  </si>
  <si>
    <t>Ca</t>
  </si>
  <si>
    <t>Cm0</t>
  </si>
  <si>
    <t>ϵa</t>
  </si>
  <si>
    <t>ϵm0</t>
  </si>
  <si>
    <t>POP-97sst - POP-95</t>
  </si>
  <si>
    <t>POP-97sk - POP-95</t>
  </si>
  <si>
    <t>POP-97sst - CH-09-2 (SCVF; Straub 2015)</t>
  </si>
  <si>
    <t>POP-97sk - CH-09-2 (SCVF; Straub 2015)</t>
  </si>
  <si>
    <t xml:space="preserve">d - Huang et al. (2006); e - Beattie (1994); f - Latourrette et al. (1991); </t>
  </si>
  <si>
    <t>g - Nielsen and Beard (2000); h - Lemarchand et al. (1987)</t>
  </si>
  <si>
    <r>
      <t>Nb</t>
    </r>
    <r>
      <rPr>
        <vertAlign val="superscript"/>
        <sz val="11"/>
        <color theme="1"/>
        <rFont val="Calibri"/>
        <family val="2"/>
        <scheme val="minor"/>
      </rPr>
      <t>c, g</t>
    </r>
  </si>
  <si>
    <r>
      <t>La</t>
    </r>
    <r>
      <rPr>
        <vertAlign val="superscript"/>
        <sz val="11"/>
        <color theme="1"/>
        <rFont val="Calibri"/>
        <family val="2"/>
        <scheme val="minor"/>
      </rPr>
      <t>b, h</t>
    </r>
  </si>
  <si>
    <t>JC-101 - POP-95</t>
  </si>
  <si>
    <t>OAK-5-85 - POP-95</t>
  </si>
  <si>
    <t>JC-101 - CH-09-2 (SCVF; Straub 2015)</t>
  </si>
  <si>
    <t>Table CS2.3: Lower crustal AFC modelling after DePaolo (1981)</t>
  </si>
  <si>
    <t>Table S2.2: Upper crustal AFC modelling after DePaolo (1981)</t>
  </si>
  <si>
    <t>Table S2.1: Bulk distribution coefficients for Popo rocks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</si>
</sst>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"/>
    <numFmt numFmtId="166" formatCode="0.00000"/>
    <numFmt numFmtId="167" formatCode="0.0000"/>
    <numFmt numFmtId="168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3"/>
      <color theme="1"/>
      <name val="Calibri"/>
      <family val="2"/>
    </font>
    <font>
      <b/>
      <sz val="8"/>
      <color theme="1"/>
      <name val="Calibri"/>
      <family val="2"/>
    </font>
    <font>
      <b/>
      <sz val="13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5" borderId="5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0" fillId="3" borderId="6" xfId="0" applyFill="1" applyBorder="1"/>
    <xf numFmtId="0" fontId="1" fillId="4" borderId="0" xfId="0" applyFont="1" applyFill="1" applyBorder="1"/>
    <xf numFmtId="0" fontId="0" fillId="4" borderId="0" xfId="0" applyFill="1" applyBorder="1"/>
    <xf numFmtId="0" fontId="0" fillId="4" borderId="7" xfId="0" applyFill="1" applyBorder="1"/>
    <xf numFmtId="0" fontId="1" fillId="5" borderId="8" xfId="0" applyFont="1" applyFill="1" applyBorder="1"/>
    <xf numFmtId="2" fontId="4" fillId="5" borderId="0" xfId="0" applyNumberFormat="1" applyFont="1" applyFill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2" fontId="4" fillId="5" borderId="7" xfId="0" applyNumberFormat="1" applyFont="1" applyFill="1" applyBorder="1" applyAlignment="1">
      <alignment horizontal="center" vertical="center"/>
    </xf>
    <xf numFmtId="0" fontId="1" fillId="5" borderId="9" xfId="0" applyFont="1" applyFill="1" applyBorder="1"/>
    <xf numFmtId="0" fontId="7" fillId="4" borderId="0" xfId="0" applyFont="1" applyFill="1" applyBorder="1"/>
    <xf numFmtId="0" fontId="7" fillId="0" borderId="0" xfId="0" applyFont="1" applyFill="1" applyBorder="1"/>
    <xf numFmtId="0" fontId="0" fillId="3" borderId="2" xfId="0" applyFill="1" applyBorder="1"/>
    <xf numFmtId="0" fontId="1" fillId="4" borderId="10" xfId="0" applyFont="1" applyFill="1" applyBorder="1"/>
    <xf numFmtId="0" fontId="0" fillId="4" borderId="10" xfId="0" applyFill="1" applyBorder="1"/>
    <xf numFmtId="0" fontId="1" fillId="0" borderId="0" xfId="0" applyFont="1" applyFill="1" applyBorder="1"/>
    <xf numFmtId="2" fontId="0" fillId="4" borderId="7" xfId="0" applyNumberFormat="1" applyFill="1" applyBorder="1"/>
    <xf numFmtId="166" fontId="0" fillId="0" borderId="0" xfId="0" applyNumberFormat="1"/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13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8" fontId="0" fillId="0" borderId="0" xfId="0" applyNumberFormat="1"/>
    <xf numFmtId="0" fontId="0" fillId="6" borderId="0" xfId="0" applyFill="1" applyBorder="1" applyAlignment="1">
      <alignment horizontal="center"/>
    </xf>
    <xf numFmtId="0" fontId="14" fillId="0" borderId="0" xfId="0" applyFont="1"/>
    <xf numFmtId="0" fontId="0" fillId="6" borderId="10" xfId="0" applyFill="1" applyBorder="1" applyAlignment="1">
      <alignment horizontal="center"/>
    </xf>
    <xf numFmtId="0" fontId="1" fillId="6" borderId="12" xfId="0" applyFont="1" applyFill="1" applyBorder="1" applyAlignment="1">
      <alignment horizontal="center" vertical="center"/>
    </xf>
    <xf numFmtId="167" fontId="1" fillId="6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6" borderId="0" xfId="0" applyFill="1"/>
    <xf numFmtId="0" fontId="0" fillId="6" borderId="0" xfId="0" applyFill="1" applyAlignment="1">
      <alignment horizontal="center"/>
    </xf>
    <xf numFmtId="167" fontId="0" fillId="6" borderId="0" xfId="0" applyNumberFormat="1" applyFill="1" applyAlignment="1">
      <alignment horizontal="center"/>
    </xf>
    <xf numFmtId="168" fontId="0" fillId="6" borderId="0" xfId="0" applyNumberFormat="1" applyFill="1" applyBorder="1" applyAlignment="1">
      <alignment horizontal="center"/>
    </xf>
    <xf numFmtId="168" fontId="0" fillId="6" borderId="10" xfId="0" applyNumberFormat="1" applyFill="1" applyBorder="1" applyAlignment="1">
      <alignment horizontal="center"/>
    </xf>
    <xf numFmtId="0" fontId="15" fillId="6" borderId="0" xfId="0" applyFont="1" applyFill="1"/>
    <xf numFmtId="0" fontId="0" fillId="0" borderId="0" xfId="0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2" fontId="4" fillId="5" borderId="10" xfId="0" applyNumberFormat="1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 vertical="center"/>
    </xf>
    <xf numFmtId="164" fontId="4" fillId="5" borderId="0" xfId="0" applyNumberFormat="1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/>
    </xf>
    <xf numFmtId="2" fontId="0" fillId="4" borderId="0" xfId="0" applyNumberFormat="1" applyFill="1" applyBorder="1"/>
    <xf numFmtId="0" fontId="16" fillId="6" borderId="12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/>
    </xf>
    <xf numFmtId="165" fontId="17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0" fillId="0" borderId="0" xfId="0" applyFont="1"/>
    <xf numFmtId="0" fontId="16" fillId="6" borderId="0" xfId="0" applyFont="1" applyFill="1" applyBorder="1" applyAlignment="1">
      <alignment horizontal="center"/>
    </xf>
    <xf numFmtId="165" fontId="17" fillId="6" borderId="0" xfId="0" applyNumberFormat="1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0" fillId="6" borderId="10" xfId="0" applyFont="1" applyFill="1" applyBorder="1"/>
    <xf numFmtId="0" fontId="16" fillId="6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/>
    </xf>
    <xf numFmtId="165" fontId="17" fillId="6" borderId="10" xfId="0" applyNumberFormat="1" applyFont="1" applyFill="1" applyBorder="1" applyAlignment="1">
      <alignment horizontal="center"/>
    </xf>
    <xf numFmtId="0" fontId="17" fillId="6" borderId="10" xfId="0" applyFont="1" applyFill="1" applyBorder="1" applyAlignment="1">
      <alignment horizontal="center"/>
    </xf>
    <xf numFmtId="0" fontId="1" fillId="6" borderId="0" xfId="0" applyFont="1" applyFill="1" applyBorder="1"/>
    <xf numFmtId="0" fontId="0" fillId="6" borderId="0" xfId="0" applyFill="1" applyBorder="1"/>
    <xf numFmtId="166" fontId="0" fillId="6" borderId="0" xfId="0" applyNumberFormat="1" applyFill="1" applyBorder="1"/>
    <xf numFmtId="0" fontId="0" fillId="6" borderId="10" xfId="0" applyFill="1" applyBorder="1"/>
    <xf numFmtId="0" fontId="0" fillId="6" borderId="12" xfId="0" applyFill="1" applyBorder="1"/>
    <xf numFmtId="164" fontId="0" fillId="4" borderId="0" xfId="0" applyNumberFormat="1" applyFont="1" applyFill="1" applyBorder="1"/>
    <xf numFmtId="164" fontId="0" fillId="4" borderId="7" xfId="0" applyNumberFormat="1" applyFill="1" applyBorder="1"/>
    <xf numFmtId="165" fontId="0" fillId="4" borderId="0" xfId="0" applyNumberFormat="1" applyFill="1" applyBorder="1"/>
    <xf numFmtId="165" fontId="0" fillId="4" borderId="10" xfId="0" applyNumberFormat="1" applyFill="1" applyBorder="1"/>
    <xf numFmtId="166" fontId="0" fillId="4" borderId="10" xfId="0" applyNumberFormat="1" applyFill="1" applyBorder="1"/>
    <xf numFmtId="165" fontId="0" fillId="4" borderId="7" xfId="0" applyNumberFormat="1" applyFill="1" applyBorder="1"/>
    <xf numFmtId="165" fontId="0" fillId="4" borderId="11" xfId="0" applyNumberFormat="1" applyFill="1" applyBorder="1"/>
    <xf numFmtId="164" fontId="0" fillId="4" borderId="0" xfId="0" applyNumberFormat="1" applyFill="1" applyBorder="1"/>
    <xf numFmtId="2" fontId="12" fillId="5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166" fontId="1" fillId="6" borderId="0" xfId="0" applyNumberFormat="1" applyFont="1" applyFill="1" applyBorder="1" applyAlignment="1">
      <alignment vertical="center"/>
    </xf>
    <xf numFmtId="166" fontId="1" fillId="6" borderId="12" xfId="0" applyNumberFormat="1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165100</xdr:rowOff>
    </xdr:from>
    <xdr:to>
      <xdr:col>9</xdr:col>
      <xdr:colOff>571500</xdr:colOff>
      <xdr:row>9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4A90AF6-D85F-5243-970A-DFDDE64BC897}"/>
            </a:ext>
          </a:extLst>
        </xdr:cNvPr>
        <xdr:cNvSpPr txBox="1"/>
      </xdr:nvSpPr>
      <xdr:spPr>
        <a:xfrm>
          <a:off x="304800" y="355600"/>
          <a:ext cx="7696200" cy="1397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supplementary file appears alongside the article:</a:t>
          </a:r>
        </a:p>
        <a:p>
          <a:endParaRPr lang="en-US" sz="1100"/>
        </a:p>
        <a:p>
          <a:r>
            <a:rPr lang="en-US" sz="1100"/>
            <a:t>Mangler, M.</a:t>
          </a:r>
          <a:r>
            <a:rPr lang="en-US" sz="1100" baseline="0"/>
            <a:t> F.,  Prytulak, J., Gisbert, G., Delgado-Granados, H., and Petrone, C. M. (2019) "</a:t>
          </a:r>
          <a:r>
            <a:rPr lang="en-US" sz="1100"/>
            <a:t>Interplinian effusive activity at Popocatépetl volcano, Mexico: New insights into evolution and dynamics of the plumbing system", </a:t>
          </a:r>
          <a:r>
            <a:rPr lang="en-US" sz="1100" i="1"/>
            <a:t>Volcanica</a:t>
          </a:r>
          <a:r>
            <a:rPr lang="en-US" sz="1100"/>
            <a:t>, 2(1),</a:t>
          </a:r>
          <a:r>
            <a:rPr lang="en-US" sz="1100" baseline="0"/>
            <a:t> pp. 45-72. doi: https://doi.org/10.30909/vol.02.01.4572.</a:t>
          </a:r>
        </a:p>
        <a:p>
          <a:endParaRPr lang="en-US" sz="1100" baseline="0"/>
        </a:p>
        <a:p>
          <a:r>
            <a:rPr lang="en-US" sz="1100" baseline="0"/>
            <a:t>Mangler et al. [2019] should be cited if these tables are used independently of the original article.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9088C-6B3F-2949-AA16-8A758FBAA09C}">
  <dimension ref="A1"/>
  <sheetViews>
    <sheetView tabSelected="1" workbookViewId="0">
      <selection activeCell="C32" sqref="C32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workbookViewId="0">
      <selection activeCell="D11" sqref="D11"/>
    </sheetView>
  </sheetViews>
  <sheetFormatPr baseColWidth="10" defaultColWidth="8.83203125" defaultRowHeight="15" x14ac:dyDescent="0.2"/>
  <cols>
    <col min="1" max="1" width="21" customWidth="1"/>
    <col min="2" max="4" width="9.1640625" style="27"/>
    <col min="5" max="5" width="9.5" style="28" bestFit="1" customWidth="1"/>
    <col min="8" max="8" width="23" bestFit="1" customWidth="1"/>
    <col min="9" max="9" width="24.5" bestFit="1" customWidth="1"/>
    <col min="10" max="11" width="18.6640625" bestFit="1" customWidth="1"/>
  </cols>
  <sheetData>
    <row r="1" spans="1:11" ht="21" x14ac:dyDescent="0.25">
      <c r="A1" s="91" t="s">
        <v>106</v>
      </c>
    </row>
    <row r="3" spans="1:11" x14ac:dyDescent="0.2">
      <c r="A3" s="34" t="s">
        <v>63</v>
      </c>
    </row>
    <row r="5" spans="1:11" x14ac:dyDescent="0.2">
      <c r="A5" s="29" t="s">
        <v>62</v>
      </c>
      <c r="H5" s="30" t="s">
        <v>35</v>
      </c>
      <c r="I5" s="31" t="s">
        <v>36</v>
      </c>
      <c r="J5" s="31" t="s">
        <v>37</v>
      </c>
    </row>
    <row r="6" spans="1:11" x14ac:dyDescent="0.2">
      <c r="A6" s="29" t="s">
        <v>38</v>
      </c>
      <c r="B6" s="31">
        <v>62</v>
      </c>
      <c r="H6">
        <v>2.7</v>
      </c>
      <c r="I6">
        <v>62</v>
      </c>
      <c r="J6" s="32">
        <f>(H6*I6)/(H$6*I$6+H$8*I$8+H$9*I$9+H$7*I$7)</f>
        <v>0.56707317073170727</v>
      </c>
    </row>
    <row r="7" spans="1:11" x14ac:dyDescent="0.2">
      <c r="A7" s="29" t="s">
        <v>51</v>
      </c>
      <c r="B7" s="31">
        <v>25</v>
      </c>
      <c r="H7">
        <v>3.2</v>
      </c>
      <c r="I7">
        <v>25</v>
      </c>
      <c r="J7" s="32">
        <f t="shared" ref="J7:J9" si="0">(H7*I7)/(H$6*I$6+H$8*I$8+H$9*I$9+H$7*I$7)</f>
        <v>0.27100271002710025</v>
      </c>
    </row>
    <row r="8" spans="1:11" x14ac:dyDescent="0.2">
      <c r="A8" s="29" t="s">
        <v>50</v>
      </c>
      <c r="B8" s="31">
        <v>10</v>
      </c>
      <c r="H8">
        <v>3.4</v>
      </c>
      <c r="I8">
        <v>10</v>
      </c>
      <c r="J8" s="32">
        <f t="shared" si="0"/>
        <v>0.1151761517615176</v>
      </c>
    </row>
    <row r="9" spans="1:11" x14ac:dyDescent="0.2">
      <c r="A9" s="29" t="s">
        <v>64</v>
      </c>
      <c r="B9" s="31">
        <v>3</v>
      </c>
      <c r="H9">
        <v>4.5999999999999996</v>
      </c>
      <c r="I9">
        <v>3</v>
      </c>
      <c r="J9" s="32">
        <f t="shared" si="0"/>
        <v>4.6747967479674787E-2</v>
      </c>
    </row>
    <row r="11" spans="1:11" s="38" customFormat="1" ht="22.5" customHeight="1" x14ac:dyDescent="0.2">
      <c r="A11" s="36" t="s">
        <v>40</v>
      </c>
      <c r="B11" s="36" t="s">
        <v>77</v>
      </c>
      <c r="C11" s="36" t="s">
        <v>53</v>
      </c>
      <c r="D11" s="36" t="s">
        <v>52</v>
      </c>
      <c r="E11" s="36" t="s">
        <v>76</v>
      </c>
      <c r="F11" s="37" t="s">
        <v>42</v>
      </c>
      <c r="H11" s="38" t="s">
        <v>72</v>
      </c>
      <c r="I11" s="38" t="s">
        <v>73</v>
      </c>
      <c r="J11" s="38" t="s">
        <v>74</v>
      </c>
      <c r="K11" s="38" t="s">
        <v>75</v>
      </c>
    </row>
    <row r="12" spans="1:11" ht="17" x14ac:dyDescent="0.2">
      <c r="A12" s="33" t="s">
        <v>65</v>
      </c>
      <c r="B12" s="33">
        <v>0.19</v>
      </c>
      <c r="C12" s="33">
        <v>0.47</v>
      </c>
      <c r="D12" s="33">
        <v>1.4</v>
      </c>
      <c r="E12" s="33">
        <v>0.96</v>
      </c>
      <c r="F12" s="42">
        <f>B12*J$6+D12*J$8+E12*J$9+C12*J7</f>
        <v>0.44123983739837391</v>
      </c>
      <c r="H12" t="s">
        <v>61</v>
      </c>
      <c r="I12" t="s">
        <v>61</v>
      </c>
      <c r="J12" t="s">
        <v>61</v>
      </c>
      <c r="K12" t="s">
        <v>56</v>
      </c>
    </row>
    <row r="13" spans="1:11" ht="17" x14ac:dyDescent="0.2">
      <c r="A13" s="33" t="s">
        <v>66</v>
      </c>
      <c r="B13" s="33">
        <v>3.4</v>
      </c>
      <c r="C13" s="33">
        <v>0.13</v>
      </c>
      <c r="D13" s="33">
        <v>0.3</v>
      </c>
      <c r="E13" s="33">
        <v>0.4</v>
      </c>
      <c r="F13" s="42">
        <f>B13*J$6+D13*J$8+E13*J$9+C13*J7</f>
        <v>2.0165311653116529</v>
      </c>
      <c r="H13" t="s">
        <v>57</v>
      </c>
      <c r="I13" t="s">
        <v>46</v>
      </c>
      <c r="J13" t="s">
        <v>55</v>
      </c>
      <c r="K13" t="s">
        <v>59</v>
      </c>
    </row>
    <row r="14" spans="1:11" ht="17" x14ac:dyDescent="0.2">
      <c r="A14" s="33" t="s">
        <v>67</v>
      </c>
      <c r="B14" s="33">
        <v>0.04</v>
      </c>
      <c r="C14" s="33">
        <v>0.05</v>
      </c>
      <c r="D14" s="33">
        <v>0.28999999999999998</v>
      </c>
      <c r="E14" s="33">
        <v>0.65</v>
      </c>
      <c r="F14" s="42">
        <f>B14*J$6+D14*J$8+E14*J$9+J7*C14</f>
        <v>0.10002032520325203</v>
      </c>
      <c r="H14" t="s">
        <v>58</v>
      </c>
      <c r="I14" t="s">
        <v>58</v>
      </c>
      <c r="J14" t="s">
        <v>57</v>
      </c>
      <c r="K14" t="s">
        <v>56</v>
      </c>
    </row>
    <row r="15" spans="1:11" ht="17" x14ac:dyDescent="0.2">
      <c r="A15" s="33" t="s">
        <v>68</v>
      </c>
      <c r="B15" s="33">
        <v>0.04</v>
      </c>
      <c r="C15" s="33">
        <v>9</v>
      </c>
      <c r="D15" s="33">
        <v>9</v>
      </c>
      <c r="E15" s="33">
        <v>10</v>
      </c>
      <c r="F15" s="42">
        <f>B15*J$6+D15*J$8+E15*J$9+C15*J7</f>
        <v>3.9657723577235768</v>
      </c>
      <c r="H15" t="s">
        <v>54</v>
      </c>
      <c r="I15" t="s">
        <v>55</v>
      </c>
      <c r="J15" t="s">
        <v>55</v>
      </c>
      <c r="K15" t="s">
        <v>44</v>
      </c>
    </row>
    <row r="16" spans="1:11" ht="17" x14ac:dyDescent="0.2">
      <c r="A16" s="33" t="s">
        <v>69</v>
      </c>
      <c r="B16" s="33">
        <v>1.3</v>
      </c>
      <c r="C16" s="33">
        <v>0.78</v>
      </c>
      <c r="D16" s="33">
        <v>2.1</v>
      </c>
      <c r="E16" s="33">
        <v>6.6</v>
      </c>
      <c r="F16" s="42">
        <f>B16*J$6+D16*J$8+E16*J$9+C16*J7</f>
        <v>1.4989837398373984</v>
      </c>
      <c r="H16" t="s">
        <v>46</v>
      </c>
      <c r="I16" t="s">
        <v>46</v>
      </c>
      <c r="J16" t="s">
        <v>46</v>
      </c>
      <c r="K16" t="s">
        <v>46</v>
      </c>
    </row>
    <row r="17" spans="1:11" ht="17" x14ac:dyDescent="0.2">
      <c r="A17" s="35" t="s">
        <v>84</v>
      </c>
      <c r="B17" s="35">
        <v>0.4</v>
      </c>
      <c r="C17" s="35">
        <v>0.26</v>
      </c>
      <c r="D17" s="35">
        <v>0.4</v>
      </c>
      <c r="E17" s="35">
        <v>0.01</v>
      </c>
      <c r="F17" s="43">
        <f>B17*J$6+D17*J$8+E17*J$9+C17*J7</f>
        <v>0.34382791327913281</v>
      </c>
      <c r="H17" t="s">
        <v>58</v>
      </c>
      <c r="I17" t="s">
        <v>46</v>
      </c>
      <c r="J17" t="s">
        <v>55</v>
      </c>
      <c r="K17" t="s">
        <v>60</v>
      </c>
    </row>
    <row r="18" spans="1:11" x14ac:dyDescent="0.2">
      <c r="A18" s="44" t="s">
        <v>70</v>
      </c>
      <c r="B18" s="40"/>
      <c r="C18" s="40"/>
      <c r="D18" s="40"/>
      <c r="E18" s="41"/>
      <c r="F18" s="39"/>
    </row>
    <row r="19" spans="1:11" x14ac:dyDescent="0.2">
      <c r="A19" s="44" t="s">
        <v>71</v>
      </c>
      <c r="B19" s="40"/>
      <c r="C19" s="40"/>
      <c r="D19" s="40"/>
      <c r="E19" s="41"/>
      <c r="F19" s="39"/>
    </row>
    <row r="20" spans="1:11" x14ac:dyDescent="0.2">
      <c r="A20" s="44" t="s">
        <v>83</v>
      </c>
      <c r="B20" s="40"/>
      <c r="C20" s="40"/>
      <c r="D20" s="40"/>
      <c r="E20" s="41"/>
      <c r="F20" s="39"/>
    </row>
    <row r="24" spans="1:11" x14ac:dyDescent="0.2">
      <c r="A24" s="29" t="s">
        <v>62</v>
      </c>
      <c r="E24" s="27"/>
      <c r="F24" s="28"/>
      <c r="I24" s="30" t="s">
        <v>35</v>
      </c>
      <c r="J24" s="31" t="s">
        <v>36</v>
      </c>
      <c r="K24" s="31" t="s">
        <v>37</v>
      </c>
    </row>
    <row r="25" spans="1:11" x14ac:dyDescent="0.2">
      <c r="A25" s="29" t="s">
        <v>39</v>
      </c>
      <c r="B25" s="31">
        <v>50</v>
      </c>
      <c r="E25" s="27"/>
      <c r="F25" s="28"/>
      <c r="I25">
        <v>3.32</v>
      </c>
      <c r="J25">
        <v>50</v>
      </c>
      <c r="K25" s="32">
        <f>(I25*J25)/(I$26*J$26+I$27*J$27+I$25*J$25)</f>
        <v>0.47159090909090912</v>
      </c>
    </row>
    <row r="26" spans="1:11" x14ac:dyDescent="0.2">
      <c r="A26" s="29" t="s">
        <v>50</v>
      </c>
      <c r="B26" s="31">
        <v>40</v>
      </c>
      <c r="E26" s="27"/>
      <c r="F26" s="28"/>
      <c r="I26">
        <v>3.4</v>
      </c>
      <c r="J26">
        <v>40</v>
      </c>
      <c r="K26" s="32">
        <f>(I26*J26)/(I$26*J$26+I$27*J$27+I$25*J$25)</f>
        <v>0.38636363636363635</v>
      </c>
    </row>
    <row r="27" spans="1:11" x14ac:dyDescent="0.2">
      <c r="A27" s="29" t="s">
        <v>78</v>
      </c>
      <c r="B27" s="31">
        <v>10</v>
      </c>
      <c r="E27" s="27"/>
      <c r="F27" s="28"/>
      <c r="I27">
        <v>5</v>
      </c>
      <c r="J27">
        <v>10</v>
      </c>
      <c r="K27" s="32">
        <f>(I27*J27)/(I$26*J$26+I$27*J$27+I$25*J$25)</f>
        <v>0.14204545454545456</v>
      </c>
    </row>
    <row r="28" spans="1:11" x14ac:dyDescent="0.2">
      <c r="E28" s="27"/>
      <c r="F28" s="28"/>
    </row>
    <row r="29" spans="1:11" s="38" customFormat="1" ht="22.5" customHeight="1" x14ac:dyDescent="0.2">
      <c r="A29" s="36" t="s">
        <v>40</v>
      </c>
      <c r="B29" s="36" t="s">
        <v>41</v>
      </c>
      <c r="C29" s="36" t="s">
        <v>52</v>
      </c>
      <c r="D29" s="36" t="s">
        <v>79</v>
      </c>
      <c r="E29" s="37" t="s">
        <v>42</v>
      </c>
      <c r="H29" s="38" t="s">
        <v>88</v>
      </c>
      <c r="I29" s="38" t="s">
        <v>74</v>
      </c>
      <c r="J29" s="38" t="s">
        <v>87</v>
      </c>
    </row>
    <row r="30" spans="1:11" ht="17" x14ac:dyDescent="0.2">
      <c r="A30" s="33" t="s">
        <v>65</v>
      </c>
      <c r="B30" s="33">
        <v>6.0000000000000001E-3</v>
      </c>
      <c r="C30" s="33">
        <v>0.18</v>
      </c>
      <c r="D30" s="33">
        <v>0.25</v>
      </c>
      <c r="E30" s="42">
        <f t="shared" ref="E30:E35" si="1">C30*K$26+D30*K$27+B30*K$25</f>
        <v>0.10788636363636363</v>
      </c>
      <c r="H30" t="s">
        <v>49</v>
      </c>
      <c r="I30" t="s">
        <v>49</v>
      </c>
      <c r="J30" t="s">
        <v>48</v>
      </c>
    </row>
    <row r="31" spans="1:11" ht="17" x14ac:dyDescent="0.2">
      <c r="A31" s="33" t="s">
        <v>81</v>
      </c>
      <c r="B31" s="33">
        <v>7.0000000000000007E-2</v>
      </c>
      <c r="C31" s="33">
        <v>0.28000000000000003</v>
      </c>
      <c r="D31" s="33">
        <v>0.11</v>
      </c>
      <c r="E31" s="42">
        <f t="shared" si="1"/>
        <v>0.15681818181818183</v>
      </c>
      <c r="H31" t="s">
        <v>46</v>
      </c>
      <c r="I31" t="s">
        <v>46</v>
      </c>
      <c r="J31" t="s">
        <v>46</v>
      </c>
    </row>
    <row r="32" spans="1:11" ht="17" x14ac:dyDescent="0.2">
      <c r="A32" s="33" t="s">
        <v>82</v>
      </c>
      <c r="B32" s="33">
        <v>0.02</v>
      </c>
      <c r="C32" s="33">
        <v>0.3</v>
      </c>
      <c r="D32" s="33">
        <v>0.3</v>
      </c>
      <c r="E32" s="42">
        <f t="shared" si="1"/>
        <v>0.16795454545454544</v>
      </c>
      <c r="H32" t="s">
        <v>48</v>
      </c>
      <c r="I32" t="s">
        <v>48</v>
      </c>
      <c r="J32" t="s">
        <v>48</v>
      </c>
    </row>
    <row r="33" spans="1:10" ht="17" x14ac:dyDescent="0.2">
      <c r="A33" s="33" t="s">
        <v>85</v>
      </c>
      <c r="B33" s="33">
        <v>4.4400000000000004</v>
      </c>
      <c r="C33" s="33">
        <v>9</v>
      </c>
      <c r="D33" s="33">
        <v>10</v>
      </c>
      <c r="E33" s="42">
        <f t="shared" si="1"/>
        <v>6.9915909090909096</v>
      </c>
      <c r="H33" t="s">
        <v>45</v>
      </c>
      <c r="I33" t="s">
        <v>43</v>
      </c>
      <c r="J33" t="s">
        <v>44</v>
      </c>
    </row>
    <row r="34" spans="1:10" ht="17" x14ac:dyDescent="0.2">
      <c r="A34" s="33" t="s">
        <v>99</v>
      </c>
      <c r="B34" s="33">
        <v>0.11</v>
      </c>
      <c r="C34" s="33">
        <v>2.1</v>
      </c>
      <c r="D34" s="33">
        <v>0.18</v>
      </c>
      <c r="E34" s="42">
        <f t="shared" si="1"/>
        <v>0.88880681818181817</v>
      </c>
      <c r="H34" t="s">
        <v>46</v>
      </c>
      <c r="I34" t="s">
        <v>46</v>
      </c>
      <c r="J34" t="s">
        <v>86</v>
      </c>
    </row>
    <row r="35" spans="1:10" ht="17" x14ac:dyDescent="0.2">
      <c r="A35" s="35" t="s">
        <v>100</v>
      </c>
      <c r="B35" s="35">
        <v>0.02</v>
      </c>
      <c r="C35" s="35">
        <v>0.2</v>
      </c>
      <c r="D35" s="35">
        <v>1.4999999999999999E-2</v>
      </c>
      <c r="E35" s="43">
        <f t="shared" si="1"/>
        <v>8.8835227272727274E-2</v>
      </c>
      <c r="H35" t="s">
        <v>48</v>
      </c>
      <c r="I35" t="s">
        <v>48</v>
      </c>
      <c r="J35" t="s">
        <v>47</v>
      </c>
    </row>
    <row r="36" spans="1:10" x14ac:dyDescent="0.2">
      <c r="A36" s="44" t="s">
        <v>80</v>
      </c>
      <c r="B36" s="40"/>
      <c r="C36" s="40"/>
      <c r="D36" s="40"/>
      <c r="E36" s="41"/>
      <c r="F36" s="39"/>
    </row>
    <row r="37" spans="1:10" x14ac:dyDescent="0.2">
      <c r="A37" s="44" t="s">
        <v>97</v>
      </c>
      <c r="B37" s="40"/>
      <c r="C37" s="40"/>
      <c r="D37" s="40"/>
      <c r="E37" s="41"/>
      <c r="F37" s="39"/>
    </row>
    <row r="38" spans="1:10" x14ac:dyDescent="0.2">
      <c r="A38" s="44" t="s">
        <v>98</v>
      </c>
      <c r="B38" s="40"/>
      <c r="C38" s="40"/>
      <c r="D38" s="40"/>
      <c r="E38" s="41"/>
      <c r="F38" s="3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88"/>
  <sheetViews>
    <sheetView zoomScaleNormal="100" workbookViewId="0"/>
  </sheetViews>
  <sheetFormatPr baseColWidth="10" defaultColWidth="8.83203125" defaultRowHeight="15" x14ac:dyDescent="0.2"/>
  <cols>
    <col min="2" max="2" width="9.33203125" bestFit="1" customWidth="1"/>
    <col min="3" max="3" width="17" bestFit="1" customWidth="1"/>
    <col min="4" max="4" width="20.5" bestFit="1" customWidth="1"/>
    <col min="5" max="5" width="11.1640625" customWidth="1"/>
    <col min="8" max="12" width="9.33203125" bestFit="1" customWidth="1"/>
    <col min="14" max="14" width="9.33203125" bestFit="1" customWidth="1"/>
    <col min="20" max="20" width="9.33203125" bestFit="1" customWidth="1"/>
    <col min="21" max="21" width="16.6640625" bestFit="1" customWidth="1"/>
    <col min="22" max="22" width="17" bestFit="1" customWidth="1"/>
    <col min="23" max="23" width="11.33203125" bestFit="1" customWidth="1"/>
    <col min="26" max="30" width="9.33203125" bestFit="1" customWidth="1"/>
    <col min="32" max="32" width="9.33203125" bestFit="1" customWidth="1"/>
  </cols>
  <sheetData>
    <row r="1" spans="1:30" ht="37.5" customHeight="1" x14ac:dyDescent="0.2">
      <c r="A1" s="92" t="s">
        <v>105</v>
      </c>
      <c r="N1" s="47"/>
      <c r="O1" s="47"/>
      <c r="P1" s="47"/>
      <c r="Q1" s="47"/>
      <c r="R1" s="48"/>
    </row>
    <row r="2" spans="1:30" x14ac:dyDescent="0.2">
      <c r="N2" s="45"/>
      <c r="O2" s="45"/>
      <c r="P2" s="45"/>
      <c r="Q2" s="45"/>
      <c r="R2" s="46"/>
    </row>
    <row r="3" spans="1:30" x14ac:dyDescent="0.2">
      <c r="A3" s="1" t="s">
        <v>0</v>
      </c>
      <c r="N3" s="45"/>
      <c r="O3" s="45"/>
      <c r="P3" s="45"/>
      <c r="Q3" s="45"/>
      <c r="R3" s="46"/>
    </row>
    <row r="4" spans="1:30" x14ac:dyDescent="0.2">
      <c r="A4" s="2">
        <v>0.05</v>
      </c>
      <c r="N4" s="45"/>
      <c r="O4" s="45"/>
      <c r="P4" s="45"/>
      <c r="Q4" s="45"/>
      <c r="R4" s="46"/>
    </row>
    <row r="5" spans="1:30" x14ac:dyDescent="0.2">
      <c r="G5" s="3"/>
      <c r="N5" s="45"/>
      <c r="O5" s="45"/>
      <c r="P5" s="45"/>
      <c r="Q5" s="45"/>
      <c r="R5" s="46"/>
    </row>
    <row r="6" spans="1:30" x14ac:dyDescent="0.2">
      <c r="A6" s="3"/>
      <c r="G6" s="3"/>
      <c r="N6" s="45"/>
      <c r="O6" s="45"/>
      <c r="P6" s="45"/>
      <c r="Q6" s="45"/>
      <c r="R6" s="46"/>
    </row>
    <row r="7" spans="1:30" x14ac:dyDescent="0.2">
      <c r="A7" s="3"/>
      <c r="G7" s="3"/>
      <c r="N7" s="45"/>
      <c r="O7" s="45"/>
      <c r="P7" s="45"/>
      <c r="Q7" s="45"/>
      <c r="R7" s="46"/>
    </row>
    <row r="8" spans="1:30" ht="19" x14ac:dyDescent="0.25">
      <c r="A8" s="93" t="s">
        <v>93</v>
      </c>
      <c r="G8" s="3"/>
      <c r="N8" s="45"/>
      <c r="O8" s="45"/>
      <c r="P8" s="45"/>
      <c r="Q8" s="45"/>
      <c r="R8" s="46"/>
      <c r="S8" s="93" t="s">
        <v>94</v>
      </c>
    </row>
    <row r="9" spans="1:30" x14ac:dyDescent="0.2">
      <c r="A9" s="3"/>
      <c r="G9" s="3"/>
      <c r="N9" s="45"/>
      <c r="O9" s="45"/>
      <c r="P9" s="45"/>
      <c r="Q9" s="45"/>
      <c r="R9" s="46"/>
    </row>
    <row r="10" spans="1:30" x14ac:dyDescent="0.2">
      <c r="A10" s="29" t="s">
        <v>1</v>
      </c>
      <c r="G10" s="29" t="s">
        <v>2</v>
      </c>
      <c r="N10" s="45"/>
      <c r="O10" s="45"/>
      <c r="P10" s="45"/>
      <c r="Q10" s="45"/>
      <c r="R10" s="46"/>
      <c r="S10" s="29" t="s">
        <v>1</v>
      </c>
      <c r="Y10" s="29" t="s">
        <v>2</v>
      </c>
    </row>
    <row r="11" spans="1:30" x14ac:dyDescent="0.2">
      <c r="N11" s="45"/>
      <c r="O11" s="45"/>
      <c r="P11" s="45"/>
      <c r="Q11" s="45"/>
      <c r="R11" s="46"/>
    </row>
    <row r="12" spans="1:30" x14ac:dyDescent="0.2">
      <c r="A12" s="4" t="s">
        <v>3</v>
      </c>
      <c r="B12" s="5"/>
      <c r="C12" s="5" t="s">
        <v>4</v>
      </c>
      <c r="D12" s="5" t="s">
        <v>5</v>
      </c>
      <c r="E12" s="6" t="s">
        <v>31</v>
      </c>
      <c r="G12" s="7"/>
      <c r="H12" s="8" t="s">
        <v>6</v>
      </c>
      <c r="I12" s="8" t="s">
        <v>7</v>
      </c>
      <c r="J12" s="8" t="s">
        <v>5</v>
      </c>
      <c r="K12" s="8" t="s">
        <v>8</v>
      </c>
      <c r="L12" s="9" t="s">
        <v>9</v>
      </c>
      <c r="S12" s="4" t="s">
        <v>3</v>
      </c>
      <c r="T12" s="5"/>
      <c r="U12" s="5" t="s">
        <v>4</v>
      </c>
      <c r="V12" s="5" t="s">
        <v>5</v>
      </c>
      <c r="W12" s="6" t="s">
        <v>31</v>
      </c>
      <c r="Y12" s="7"/>
      <c r="Z12" s="8" t="s">
        <v>6</v>
      </c>
      <c r="AA12" s="8" t="s">
        <v>7</v>
      </c>
      <c r="AB12" s="8" t="s">
        <v>5</v>
      </c>
      <c r="AC12" s="8" t="s">
        <v>8</v>
      </c>
      <c r="AD12" s="9" t="s">
        <v>9</v>
      </c>
    </row>
    <row r="13" spans="1:30" ht="16" x14ac:dyDescent="0.2">
      <c r="A13" s="10" t="s">
        <v>10</v>
      </c>
      <c r="B13" s="11" t="s">
        <v>11</v>
      </c>
      <c r="C13" s="12">
        <v>376.39863200423093</v>
      </c>
      <c r="D13" s="81">
        <v>23.726425493999102</v>
      </c>
      <c r="E13" s="13">
        <v>6</v>
      </c>
      <c r="G13" s="14" t="s">
        <v>12</v>
      </c>
      <c r="H13" s="15">
        <v>1.0531645569620254</v>
      </c>
      <c r="I13" s="16">
        <v>376.39863200423093</v>
      </c>
      <c r="J13" s="16">
        <v>23.726425493999102</v>
      </c>
      <c r="K13" s="16">
        <v>22.189544074358775</v>
      </c>
      <c r="L13" s="17">
        <v>10.40270753875561</v>
      </c>
      <c r="S13" s="10" t="s">
        <v>28</v>
      </c>
      <c r="T13" s="11" t="s">
        <v>11</v>
      </c>
      <c r="U13" s="74">
        <v>754.62460603926797</v>
      </c>
      <c r="V13" s="74">
        <v>20.181557707218804</v>
      </c>
      <c r="W13" s="75">
        <v>3.4946948876892994</v>
      </c>
      <c r="Y13" s="14" t="s">
        <v>12</v>
      </c>
      <c r="Z13" s="15">
        <v>3.5693712969058593</v>
      </c>
      <c r="AA13" s="16">
        <v>754.62460603926797</v>
      </c>
      <c r="AB13" s="16">
        <v>20.181557707218804</v>
      </c>
      <c r="AC13" s="16">
        <v>18.64841492908911</v>
      </c>
      <c r="AD13" s="17">
        <v>10.090516391026593</v>
      </c>
    </row>
    <row r="14" spans="1:30" ht="17" x14ac:dyDescent="0.2">
      <c r="A14" s="10" t="s">
        <v>13</v>
      </c>
      <c r="B14" s="11" t="s">
        <v>14</v>
      </c>
      <c r="C14" s="12">
        <v>414.26412214327536</v>
      </c>
      <c r="D14" s="81">
        <v>16.210057890290809</v>
      </c>
      <c r="E14" s="13">
        <v>3.7</v>
      </c>
      <c r="G14" s="14" t="s">
        <v>15</v>
      </c>
      <c r="H14" s="16">
        <v>7.46</v>
      </c>
      <c r="I14" s="16">
        <v>414.26412214327536</v>
      </c>
      <c r="J14" s="16">
        <v>16.210057890290809</v>
      </c>
      <c r="K14" s="16">
        <v>13</v>
      </c>
      <c r="L14" s="17">
        <v>5.8416621111686755</v>
      </c>
      <c r="S14" s="10" t="s">
        <v>13</v>
      </c>
      <c r="T14" s="11" t="s">
        <v>14</v>
      </c>
      <c r="U14" s="74">
        <v>414.26412214327536</v>
      </c>
      <c r="V14" s="74">
        <v>16.210057890290809</v>
      </c>
      <c r="W14" s="13">
        <v>3.7</v>
      </c>
      <c r="Y14" s="14" t="s">
        <v>15</v>
      </c>
      <c r="Z14" s="16">
        <v>7.46</v>
      </c>
      <c r="AA14" s="16">
        <v>414.26412214327536</v>
      </c>
      <c r="AB14" s="16">
        <v>16.210057890290809</v>
      </c>
      <c r="AC14" s="16">
        <v>13</v>
      </c>
      <c r="AD14" s="17">
        <v>5.8416621111686755</v>
      </c>
    </row>
    <row r="15" spans="1:30" ht="16" x14ac:dyDescent="0.2">
      <c r="A15" s="10"/>
      <c r="B15" s="11" t="s">
        <v>16</v>
      </c>
      <c r="C15" s="53">
        <v>2.0165311653116529</v>
      </c>
      <c r="D15" s="53">
        <v>0.44123983739837391</v>
      </c>
      <c r="E15" s="25">
        <v>0.10002032520325203</v>
      </c>
      <c r="G15" s="18" t="s">
        <v>16</v>
      </c>
      <c r="H15" s="49">
        <v>3.9657723577235768</v>
      </c>
      <c r="I15" s="49">
        <v>2.0165311653116529</v>
      </c>
      <c r="J15" s="49">
        <v>0.44123983739837391</v>
      </c>
      <c r="K15" s="49">
        <v>0.34382791327913281</v>
      </c>
      <c r="L15" s="50">
        <v>1.4989837398373984</v>
      </c>
      <c r="S15" s="10"/>
      <c r="T15" s="11" t="s">
        <v>16</v>
      </c>
      <c r="U15" s="53">
        <v>2.0165311653116529</v>
      </c>
      <c r="V15" s="53">
        <v>0.44123983739837391</v>
      </c>
      <c r="W15" s="25">
        <v>0.10002032520325203</v>
      </c>
      <c r="Y15" s="18" t="s">
        <v>16</v>
      </c>
      <c r="Z15" s="49">
        <v>3.9657723577235768</v>
      </c>
      <c r="AA15" s="49">
        <v>2.0165311653116529</v>
      </c>
      <c r="AB15" s="49">
        <v>0.44123983739837391</v>
      </c>
      <c r="AC15" s="49">
        <v>0.34382791327913281</v>
      </c>
      <c r="AD15" s="50">
        <v>1.4989837398373984</v>
      </c>
    </row>
    <row r="16" spans="1:30" ht="17" x14ac:dyDescent="0.2">
      <c r="A16" s="10"/>
      <c r="B16" s="19" t="s">
        <v>17</v>
      </c>
      <c r="C16" s="12">
        <v>0.7135503396999503</v>
      </c>
      <c r="D16" s="76">
        <v>0.51215226111111112</v>
      </c>
      <c r="E16" s="79">
        <v>0.28231139999999999</v>
      </c>
      <c r="G16" s="20"/>
      <c r="S16" s="10"/>
      <c r="T16" s="19" t="s">
        <v>17</v>
      </c>
      <c r="U16" s="76">
        <v>0.7135503396999503</v>
      </c>
      <c r="V16" s="76">
        <v>0.51215226111111112</v>
      </c>
      <c r="W16" s="79">
        <v>0.28231139999999999</v>
      </c>
      <c r="Y16" s="20"/>
    </row>
    <row r="17" spans="1:32" ht="17" x14ac:dyDescent="0.2">
      <c r="A17" s="21"/>
      <c r="B17" s="22" t="s">
        <v>18</v>
      </c>
      <c r="C17" s="23">
        <v>0.70411904072868881</v>
      </c>
      <c r="D17" s="77">
        <v>0.51290000000000002</v>
      </c>
      <c r="E17" s="80">
        <v>0.28302130000000003</v>
      </c>
      <c r="G17" s="24"/>
      <c r="S17" s="21"/>
      <c r="T17" s="22" t="s">
        <v>18</v>
      </c>
      <c r="U17" s="77">
        <v>0.70411904072868881</v>
      </c>
      <c r="V17" s="78">
        <v>0.51290000000000002</v>
      </c>
      <c r="W17" s="80">
        <v>0.28302130000000003</v>
      </c>
      <c r="Y17" s="24"/>
    </row>
    <row r="20" spans="1:32" x14ac:dyDescent="0.2">
      <c r="A20" t="s">
        <v>19</v>
      </c>
      <c r="C20">
        <f>($A$4+C15-1)/($A$4-1)</f>
        <v>-1.1226643845385817</v>
      </c>
      <c r="D20">
        <f>($A$4+D15-1)/($A$4-1)</f>
        <v>0.53553701326486958</v>
      </c>
      <c r="E20">
        <f>($A$4+E15-1)/($A$4-1)</f>
        <v>0.8947154471544716</v>
      </c>
      <c r="H20">
        <f>($A$4+H15-1)/($A$4-1)</f>
        <v>-3.1744972186563971</v>
      </c>
      <c r="I20">
        <f>($A$4+I15-1)/($A$4-1)</f>
        <v>-1.1226643845385817</v>
      </c>
      <c r="J20">
        <f>($A$4+J15-1)/($A$4-1)</f>
        <v>0.53553701326486958</v>
      </c>
      <c r="K20">
        <f>($A$4+K15-1)/($A$4-1)</f>
        <v>0.63807588075880761</v>
      </c>
      <c r="L20">
        <f>($A$4+L15-1)/($A$4-1)</f>
        <v>-0.5778776208814721</v>
      </c>
      <c r="S20" t="s">
        <v>19</v>
      </c>
      <c r="U20">
        <f>($A$4+U15-1)/($A$4-1)</f>
        <v>-1.1226643845385817</v>
      </c>
      <c r="V20">
        <f>($A$4+V15-1)/($A$4-1)</f>
        <v>0.53553701326486958</v>
      </c>
      <c r="W20">
        <f>($A$4+W15-1)/($A$4-1)</f>
        <v>0.8947154471544716</v>
      </c>
      <c r="Z20">
        <f>($A$4+Z15-1)/($A$4-1)</f>
        <v>-3.1744972186563971</v>
      </c>
      <c r="AA20">
        <f>($A$4+AA15-1)/($A$4-1)</f>
        <v>-1.1226643845385817</v>
      </c>
      <c r="AB20">
        <f>($A$4+AB15-1)/($A$4-1)</f>
        <v>0.53553701326486958</v>
      </c>
      <c r="AC20">
        <f>($A$4+AC15-1)/($A$4-1)</f>
        <v>0.63807588075880761</v>
      </c>
      <c r="AD20">
        <f>($A$4+AD15-1)/($A$4-1)</f>
        <v>-0.5778776208814721</v>
      </c>
    </row>
    <row r="23" spans="1:32" s="59" customFormat="1" ht="30" customHeight="1" x14ac:dyDescent="0.2">
      <c r="B23" s="54" t="s">
        <v>20</v>
      </c>
      <c r="C23" s="54" t="s">
        <v>21</v>
      </c>
      <c r="D23" s="54" t="s">
        <v>22</v>
      </c>
      <c r="E23" s="55" t="s">
        <v>32</v>
      </c>
      <c r="F23" s="55"/>
      <c r="G23" s="54"/>
      <c r="H23" s="54" t="s">
        <v>23</v>
      </c>
      <c r="I23" s="54" t="s">
        <v>24</v>
      </c>
      <c r="J23" s="54" t="s">
        <v>25</v>
      </c>
      <c r="K23" s="54" t="s">
        <v>26</v>
      </c>
      <c r="L23" s="54" t="s">
        <v>27</v>
      </c>
      <c r="M23" s="54"/>
      <c r="N23" s="54" t="s">
        <v>30</v>
      </c>
      <c r="T23" s="54" t="s">
        <v>20</v>
      </c>
      <c r="U23" s="54" t="s">
        <v>21</v>
      </c>
      <c r="V23" s="54" t="s">
        <v>22</v>
      </c>
      <c r="W23" s="55" t="s">
        <v>32</v>
      </c>
      <c r="X23" s="55"/>
      <c r="Y23" s="54"/>
      <c r="Z23" s="54" t="s">
        <v>23</v>
      </c>
      <c r="AA23" s="54" t="s">
        <v>24</v>
      </c>
      <c r="AB23" s="54" t="s">
        <v>25</v>
      </c>
      <c r="AC23" s="54" t="s">
        <v>26</v>
      </c>
      <c r="AD23" s="54" t="s">
        <v>27</v>
      </c>
      <c r="AE23" s="54"/>
      <c r="AF23" s="54" t="s">
        <v>30</v>
      </c>
    </row>
    <row r="24" spans="1:32" s="59" customFormat="1" ht="9.75" customHeight="1" x14ac:dyDescent="0.2">
      <c r="B24" s="64"/>
      <c r="C24" s="64"/>
      <c r="D24" s="64"/>
      <c r="E24" s="65"/>
      <c r="F24" s="65"/>
      <c r="G24" s="64"/>
      <c r="H24" s="64"/>
      <c r="I24" s="64"/>
      <c r="J24" s="64"/>
      <c r="K24" s="64"/>
      <c r="L24" s="64"/>
      <c r="M24" s="64"/>
      <c r="N24" s="64"/>
      <c r="T24" s="64"/>
      <c r="U24" s="64"/>
      <c r="V24" s="64"/>
      <c r="W24" s="65"/>
      <c r="X24" s="65"/>
      <c r="Y24" s="64"/>
      <c r="Z24" s="64"/>
      <c r="AA24" s="64"/>
      <c r="AB24" s="64"/>
      <c r="AC24" s="64"/>
      <c r="AD24" s="64"/>
      <c r="AE24" s="64"/>
      <c r="AF24" s="64"/>
    </row>
    <row r="25" spans="1:32" s="59" customFormat="1" x14ac:dyDescent="0.2">
      <c r="B25" s="56">
        <v>1</v>
      </c>
      <c r="C25" s="57">
        <f t="shared" ref="C25:E44" si="0">((($A$4/($A$4-1))*(C$13/C$20)*(1-$B25^(-C$20))*C$16)+(C$14*($B25^(-C$20))*C$17))/((($A$4/($A$4-1))*(C$13/C$20)*(1-$B25^(-C$20)))+C$14*($B25^(-C$20)))</f>
        <v>0.70411904072868881</v>
      </c>
      <c r="D25" s="57">
        <f t="shared" si="0"/>
        <v>0.51290000000000002</v>
      </c>
      <c r="E25" s="57">
        <f t="shared" si="0"/>
        <v>0.28302130000000003</v>
      </c>
      <c r="F25" s="58"/>
      <c r="G25" s="58"/>
      <c r="H25" s="58">
        <f t="shared" ref="H25:L34" si="1">(($B25^(-H$20))+($A$4/($A$4-1))*(H$13/(H$20*H$14))*(1-$B25^(-H$20)))*H$14</f>
        <v>7.46</v>
      </c>
      <c r="I25" s="58">
        <f t="shared" si="1"/>
        <v>414.26412214327536</v>
      </c>
      <c r="J25" s="58">
        <f t="shared" si="1"/>
        <v>16.210057890290809</v>
      </c>
      <c r="K25" s="58">
        <f t="shared" si="1"/>
        <v>13</v>
      </c>
      <c r="L25" s="58">
        <f t="shared" si="1"/>
        <v>5.8416621111686755</v>
      </c>
      <c r="M25" s="58"/>
      <c r="N25" s="58">
        <f t="shared" ref="N25:N44" si="2">K25/L25</f>
        <v>2.2253940321446009</v>
      </c>
      <c r="T25" s="56">
        <v>1</v>
      </c>
      <c r="U25" s="57">
        <f t="shared" ref="U25:W44" si="3">((($A$4/($A$4-1))*(U$13/U$20)*(1-$B25^(-U$20))*U$16)+(U$14*($B25^(-U$20))*U$17))/((($A$4/($A$4-1))*(U$13/U$20)*(1-$B25^(-U$20)))+U$14*($B25^(-U$20)))</f>
        <v>0.70411904072868881</v>
      </c>
      <c r="V25" s="57">
        <f t="shared" si="3"/>
        <v>0.51290000000000002</v>
      </c>
      <c r="W25" s="57">
        <f t="shared" si="3"/>
        <v>0.28302130000000003</v>
      </c>
      <c r="X25" s="58"/>
      <c r="Y25" s="58"/>
      <c r="Z25" s="58">
        <f t="shared" ref="Z25:AD34" si="4">(($B25^(-Z$20))+($A$4/($A$4-1))*(Z$13/(Z$20*Z$14))*(1-$B25^(-Z$20)))*Z$14</f>
        <v>7.46</v>
      </c>
      <c r="AA25" s="58">
        <f t="shared" si="4"/>
        <v>414.26412214327536</v>
      </c>
      <c r="AB25" s="58">
        <f t="shared" si="4"/>
        <v>16.210057890290809</v>
      </c>
      <c r="AC25" s="58">
        <f t="shared" si="4"/>
        <v>13</v>
      </c>
      <c r="AD25" s="58">
        <f t="shared" si="4"/>
        <v>5.8416621111686755</v>
      </c>
      <c r="AE25" s="58"/>
      <c r="AF25" s="58">
        <f t="shared" ref="AF25:AF44" si="5">AC25/AD25</f>
        <v>2.2253940321446009</v>
      </c>
    </row>
    <row r="26" spans="1:32" s="59" customFormat="1" x14ac:dyDescent="0.2">
      <c r="B26" s="56">
        <v>0.95</v>
      </c>
      <c r="C26" s="57">
        <f t="shared" si="0"/>
        <v>0.70414279373133348</v>
      </c>
      <c r="D26" s="57">
        <f t="shared" si="0"/>
        <v>0.51289709688655916</v>
      </c>
      <c r="E26" s="57">
        <f t="shared" si="0"/>
        <v>0.28301827537203184</v>
      </c>
      <c r="F26" s="58"/>
      <c r="G26" s="58"/>
      <c r="H26" s="58">
        <f t="shared" si="1"/>
        <v>6.3416489077227549</v>
      </c>
      <c r="I26" s="58">
        <f t="shared" si="1"/>
        <v>392.06996183543498</v>
      </c>
      <c r="J26" s="58">
        <f t="shared" si="1"/>
        <v>16.726452432639796</v>
      </c>
      <c r="K26" s="58">
        <f t="shared" si="1"/>
        <v>13.493411511827469</v>
      </c>
      <c r="L26" s="58">
        <f t="shared" si="1"/>
        <v>5.6987205496746158</v>
      </c>
      <c r="M26" s="58"/>
      <c r="N26" s="58">
        <f t="shared" si="2"/>
        <v>2.3677966649194464</v>
      </c>
      <c r="T26" s="56">
        <v>0.95</v>
      </c>
      <c r="U26" s="57">
        <f t="shared" si="3"/>
        <v>0.70416654183645311</v>
      </c>
      <c r="V26" s="57">
        <f t="shared" si="3"/>
        <v>0.51289752919557108</v>
      </c>
      <c r="W26" s="57">
        <f t="shared" si="3"/>
        <v>0.28301953516832218</v>
      </c>
      <c r="X26" s="58"/>
      <c r="Y26" s="58"/>
      <c r="Z26" s="58">
        <f t="shared" si="4"/>
        <v>6.3479175691386294</v>
      </c>
      <c r="AA26" s="58">
        <f t="shared" si="4"/>
        <v>393.06219534295241</v>
      </c>
      <c r="AB26" s="58">
        <f t="shared" si="4"/>
        <v>16.716749888986065</v>
      </c>
      <c r="AC26" s="58">
        <f t="shared" si="4"/>
        <v>13.48369355071773</v>
      </c>
      <c r="AD26" s="58">
        <f t="shared" si="4"/>
        <v>5.6978901121593664</v>
      </c>
      <c r="AE26" s="58"/>
      <c r="AF26" s="58">
        <f t="shared" si="5"/>
        <v>2.3664362220575939</v>
      </c>
    </row>
    <row r="27" spans="1:32" s="59" customFormat="1" x14ac:dyDescent="0.2">
      <c r="B27" s="56">
        <v>0.9</v>
      </c>
      <c r="C27" s="57">
        <f t="shared" si="0"/>
        <v>0.70416921582029968</v>
      </c>
      <c r="D27" s="57">
        <f t="shared" si="0"/>
        <v>0.51289414518364396</v>
      </c>
      <c r="E27" s="57">
        <f t="shared" si="0"/>
        <v>0.28301525980714853</v>
      </c>
      <c r="F27" s="58"/>
      <c r="G27" s="58"/>
      <c r="H27" s="58">
        <f t="shared" si="1"/>
        <v>5.3442327917086168</v>
      </c>
      <c r="I27" s="58">
        <f t="shared" si="1"/>
        <v>370.01868770120205</v>
      </c>
      <c r="J27" s="58">
        <f t="shared" si="1"/>
        <v>17.286350582245433</v>
      </c>
      <c r="K27" s="58">
        <f t="shared" si="1"/>
        <v>14.031288870364854</v>
      </c>
      <c r="L27" s="58">
        <f t="shared" si="1"/>
        <v>5.552565902091362</v>
      </c>
      <c r="M27" s="58"/>
      <c r="N27" s="58">
        <f t="shared" si="2"/>
        <v>2.5269918660632196</v>
      </c>
      <c r="T27" s="56">
        <v>0.9</v>
      </c>
      <c r="U27" s="57">
        <f t="shared" si="3"/>
        <v>0.70421909959854645</v>
      </c>
      <c r="V27" s="57">
        <f t="shared" si="3"/>
        <v>0.51289501409493687</v>
      </c>
      <c r="W27" s="57">
        <f t="shared" si="3"/>
        <v>0.28301776935135581</v>
      </c>
      <c r="X27" s="58"/>
      <c r="Y27" s="58"/>
      <c r="Z27" s="58">
        <f t="shared" si="4"/>
        <v>5.3560922411741538</v>
      </c>
      <c r="AA27" s="58">
        <f t="shared" si="4"/>
        <v>371.99676670933553</v>
      </c>
      <c r="AB27" s="58">
        <f t="shared" si="4"/>
        <v>17.266128105105413</v>
      </c>
      <c r="AC27" s="58">
        <f t="shared" si="4"/>
        <v>14.010977173343448</v>
      </c>
      <c r="AD27" s="58">
        <f t="shared" si="4"/>
        <v>5.5508863602210718</v>
      </c>
      <c r="AE27" s="58"/>
      <c r="AF27" s="58">
        <f t="shared" si="5"/>
        <v>2.5240972817871632</v>
      </c>
    </row>
    <row r="28" spans="1:32" s="59" customFormat="1" x14ac:dyDescent="0.2">
      <c r="B28" s="56">
        <v>0.85</v>
      </c>
      <c r="C28" s="57">
        <f t="shared" si="0"/>
        <v>0.70419877171890377</v>
      </c>
      <c r="D28" s="57">
        <f t="shared" si="0"/>
        <v>0.51289114049761553</v>
      </c>
      <c r="E28" s="57">
        <f t="shared" si="0"/>
        <v>0.2830122523876516</v>
      </c>
      <c r="F28" s="58"/>
      <c r="G28" s="58"/>
      <c r="H28" s="58">
        <f t="shared" si="1"/>
        <v>4.4603114299556053</v>
      </c>
      <c r="I28" s="58">
        <f t="shared" si="1"/>
        <v>348.11724740284814</v>
      </c>
      <c r="J28" s="58">
        <f t="shared" si="1"/>
        <v>17.896156180353309</v>
      </c>
      <c r="K28" s="58">
        <f t="shared" si="1"/>
        <v>14.620462011702521</v>
      </c>
      <c r="L28" s="58">
        <f t="shared" si="1"/>
        <v>5.4029410515737748</v>
      </c>
      <c r="M28" s="58"/>
      <c r="N28" s="58">
        <f t="shared" si="2"/>
        <v>2.7060191610722564</v>
      </c>
      <c r="T28" s="56">
        <v>0.85</v>
      </c>
      <c r="U28" s="57">
        <f t="shared" si="3"/>
        <v>0.70427754332173154</v>
      </c>
      <c r="V28" s="57">
        <f t="shared" si="3"/>
        <v>0.51289245079573242</v>
      </c>
      <c r="W28" s="57">
        <f t="shared" si="3"/>
        <v>0.28301600203197336</v>
      </c>
      <c r="X28" s="58"/>
      <c r="Y28" s="58"/>
      <c r="Z28" s="58">
        <f t="shared" si="4"/>
        <v>4.4771254985683431</v>
      </c>
      <c r="AA28" s="58">
        <f t="shared" si="4"/>
        <v>351.07447329581521</v>
      </c>
      <c r="AB28" s="58">
        <f t="shared" si="4"/>
        <v>17.864476058039468</v>
      </c>
      <c r="AC28" s="58">
        <f t="shared" si="4"/>
        <v>14.588546285311764</v>
      </c>
      <c r="AD28" s="58">
        <f t="shared" si="4"/>
        <v>5.4003922447550368</v>
      </c>
      <c r="AE28" s="58"/>
      <c r="AF28" s="58">
        <f t="shared" si="5"/>
        <v>2.701386422343754</v>
      </c>
    </row>
    <row r="29" spans="1:32" s="59" customFormat="1" x14ac:dyDescent="0.2">
      <c r="B29" s="56">
        <v>0.8</v>
      </c>
      <c r="C29" s="57">
        <f t="shared" si="0"/>
        <v>0.70423203903451981</v>
      </c>
      <c r="D29" s="57">
        <f t="shared" si="0"/>
        <v>0.51288807778229051</v>
      </c>
      <c r="E29" s="57">
        <f t="shared" si="0"/>
        <v>0.28300925210239691</v>
      </c>
      <c r="F29" s="58"/>
      <c r="G29" s="58"/>
      <c r="H29" s="58">
        <f t="shared" si="1"/>
        <v>3.6825164436764886</v>
      </c>
      <c r="I29" s="58">
        <f t="shared" si="1"/>
        <v>326.37335435832608</v>
      </c>
      <c r="J29" s="58">
        <f t="shared" si="1"/>
        <v>18.563668728554273</v>
      </c>
      <c r="K29" s="58">
        <f t="shared" si="1"/>
        <v>15.269297233738047</v>
      </c>
      <c r="L29" s="58">
        <f t="shared" si="1"/>
        <v>5.2495517318025771</v>
      </c>
      <c r="M29" s="58"/>
      <c r="N29" s="58">
        <f t="shared" si="2"/>
        <v>2.908685924787509</v>
      </c>
      <c r="T29" s="56">
        <v>0.8</v>
      </c>
      <c r="U29" s="57">
        <f t="shared" si="3"/>
        <v>0.70434289091012658</v>
      </c>
      <c r="V29" s="57">
        <f t="shared" si="3"/>
        <v>0.51288983481656325</v>
      </c>
      <c r="W29" s="57">
        <f t="shared" si="3"/>
        <v>0.28301423263035164</v>
      </c>
      <c r="X29" s="58"/>
      <c r="Y29" s="58"/>
      <c r="Z29" s="58">
        <f t="shared" si="4"/>
        <v>3.7036902642969971</v>
      </c>
      <c r="AA29" s="58">
        <f t="shared" si="4"/>
        <v>330.30268367685181</v>
      </c>
      <c r="AB29" s="58">
        <f t="shared" si="4"/>
        <v>18.519446704444043</v>
      </c>
      <c r="AC29" s="58">
        <f t="shared" si="4"/>
        <v>15.224602406529359</v>
      </c>
      <c r="AD29" s="58">
        <f t="shared" si="4"/>
        <v>5.2461117898636891</v>
      </c>
      <c r="AE29" s="58"/>
      <c r="AF29" s="58">
        <f t="shared" si="5"/>
        <v>2.9020735768432688</v>
      </c>
    </row>
    <row r="30" spans="1:32" s="59" customFormat="1" x14ac:dyDescent="0.2">
      <c r="B30" s="56">
        <v>0.75</v>
      </c>
      <c r="C30" s="57">
        <f t="shared" si="0"/>
        <v>0.70426974438684387</v>
      </c>
      <c r="D30" s="57">
        <f t="shared" si="0"/>
        <v>0.5128849511944541</v>
      </c>
      <c r="E30" s="57">
        <f t="shared" si="0"/>
        <v>0.28300625782737537</v>
      </c>
      <c r="F30" s="58"/>
      <c r="G30" s="58"/>
      <c r="H30" s="58">
        <f t="shared" si="1"/>
        <v>3.0035547755302994</v>
      </c>
      <c r="I30" s="58">
        <f t="shared" si="1"/>
        <v>304.79562526120606</v>
      </c>
      <c r="J30" s="58">
        <f t="shared" si="1"/>
        <v>19.298499295879914</v>
      </c>
      <c r="K30" s="58">
        <f t="shared" si="1"/>
        <v>15.988166886801691</v>
      </c>
      <c r="L30" s="58">
        <f t="shared" si="1"/>
        <v>5.0920584580674921</v>
      </c>
      <c r="M30" s="58"/>
      <c r="N30" s="58">
        <f t="shared" si="2"/>
        <v>3.1398239078483452</v>
      </c>
      <c r="T30" s="56">
        <v>0.75</v>
      </c>
      <c r="U30" s="57">
        <f t="shared" si="3"/>
        <v>0.70441640500066027</v>
      </c>
      <c r="V30" s="57">
        <f t="shared" si="3"/>
        <v>0.51288716096893006</v>
      </c>
      <c r="W30" s="57">
        <f t="shared" si="3"/>
        <v>0.28301246049142409</v>
      </c>
      <c r="X30" s="58"/>
      <c r="Y30" s="58"/>
      <c r="Z30" s="58">
        <f t="shared" si="4"/>
        <v>3.0285343605850339</v>
      </c>
      <c r="AA30" s="58">
        <f t="shared" si="4"/>
        <v>309.68962931981343</v>
      </c>
      <c r="AB30" s="58">
        <f t="shared" si="4"/>
        <v>19.240470530851898</v>
      </c>
      <c r="AC30" s="58">
        <f t="shared" si="4"/>
        <v>15.929313599232868</v>
      </c>
      <c r="AD30" s="58">
        <f t="shared" si="4"/>
        <v>5.087703538556358</v>
      </c>
      <c r="AE30" s="58"/>
      <c r="AF30" s="58">
        <f t="shared" si="5"/>
        <v>3.1309437506558861</v>
      </c>
    </row>
    <row r="31" spans="1:32" s="59" customFormat="1" x14ac:dyDescent="0.2">
      <c r="B31" s="56">
        <v>0.7</v>
      </c>
      <c r="C31" s="57">
        <f t="shared" si="0"/>
        <v>0.70431281424626291</v>
      </c>
      <c r="D31" s="57">
        <f t="shared" si="0"/>
        <v>0.51288175390542101</v>
      </c>
      <c r="E31" s="57">
        <f t="shared" si="0"/>
        <v>0.28300326830085393</v>
      </c>
      <c r="F31" s="58"/>
      <c r="G31" s="58"/>
      <c r="H31" s="58">
        <f t="shared" si="1"/>
        <v>2.4162125639783851</v>
      </c>
      <c r="I31" s="58">
        <f t="shared" si="1"/>
        <v>283.39375312390507</v>
      </c>
      <c r="J31" s="58">
        <f t="shared" si="1"/>
        <v>20.112648361263304</v>
      </c>
      <c r="K31" s="58">
        <f t="shared" si="1"/>
        <v>16.790105960877948</v>
      </c>
      <c r="L31" s="58">
        <f t="shared" si="1"/>
        <v>4.9300660386989357</v>
      </c>
      <c r="M31" s="58"/>
      <c r="N31" s="58">
        <f t="shared" si="2"/>
        <v>3.4056553865775245</v>
      </c>
      <c r="T31" s="56">
        <v>0.7</v>
      </c>
      <c r="U31" s="57">
        <f t="shared" si="3"/>
        <v>0.70449967019602189</v>
      </c>
      <c r="V31" s="57">
        <f t="shared" si="3"/>
        <v>0.51288442319021543</v>
      </c>
      <c r="W31" s="57">
        <f t="shared" si="3"/>
        <v>0.2830106848688338</v>
      </c>
      <c r="X31" s="58"/>
      <c r="Y31" s="58"/>
      <c r="Z31" s="58">
        <f t="shared" si="4"/>
        <v>2.4444843615457152</v>
      </c>
      <c r="AA31" s="58">
        <f t="shared" si="4"/>
        <v>289.24456989196784</v>
      </c>
      <c r="AB31" s="58">
        <f t="shared" si="4"/>
        <v>20.039322539044097</v>
      </c>
      <c r="AC31" s="58">
        <f t="shared" si="4"/>
        <v>16.715458123430487</v>
      </c>
      <c r="AD31" s="58">
        <f t="shared" si="4"/>
        <v>4.9247700032462696</v>
      </c>
      <c r="AE31" s="58"/>
      <c r="AF31" s="58">
        <f t="shared" si="5"/>
        <v>3.3941601561924979</v>
      </c>
    </row>
    <row r="32" spans="1:32" s="59" customFormat="1" x14ac:dyDescent="0.2">
      <c r="B32" s="56">
        <v>0.65</v>
      </c>
      <c r="C32" s="57">
        <f t="shared" si="0"/>
        <v>0.70436244793031311</v>
      </c>
      <c r="D32" s="57">
        <f t="shared" si="0"/>
        <v>0.51287847785109064</v>
      </c>
      <c r="E32" s="57">
        <f t="shared" si="0"/>
        <v>0.2830002820910536</v>
      </c>
      <c r="F32" s="58"/>
      <c r="G32" s="58"/>
      <c r="H32" s="58">
        <f t="shared" si="1"/>
        <v>1.9133594883524168</v>
      </c>
      <c r="I32" s="58">
        <f t="shared" si="1"/>
        <v>262.17872822198427</v>
      </c>
      <c r="J32" s="58">
        <f t="shared" si="1"/>
        <v>21.021325681381235</v>
      </c>
      <c r="K32" s="58">
        <f t="shared" si="1"/>
        <v>17.691749793761296</v>
      </c>
      <c r="L32" s="58">
        <f t="shared" si="1"/>
        <v>4.7631097117980516</v>
      </c>
      <c r="M32" s="58"/>
      <c r="N32" s="58">
        <f t="shared" si="2"/>
        <v>3.7143275851781175</v>
      </c>
      <c r="T32" s="56">
        <v>0.65</v>
      </c>
      <c r="U32" s="57">
        <f t="shared" si="3"/>
        <v>0.70459470117020662</v>
      </c>
      <c r="V32" s="57">
        <f t="shared" si="3"/>
        <v>0.51288161432219159</v>
      </c>
      <c r="W32" s="57">
        <f t="shared" si="3"/>
        <v>0.28300890490409253</v>
      </c>
      <c r="X32" s="58"/>
      <c r="Y32" s="58"/>
      <c r="Z32" s="58">
        <f t="shared" si="4"/>
        <v>1.9444499138933753</v>
      </c>
      <c r="AA32" s="58">
        <f t="shared" si="4"/>
        <v>268.97800432703156</v>
      </c>
      <c r="AB32" s="58">
        <f t="shared" si="4"/>
        <v>20.930926709384938</v>
      </c>
      <c r="AC32" s="58">
        <f t="shared" si="4"/>
        <v>17.599343676474877</v>
      </c>
      <c r="AD32" s="58">
        <f t="shared" si="4"/>
        <v>4.756843721940121</v>
      </c>
      <c r="AE32" s="58"/>
      <c r="AF32" s="58">
        <f t="shared" si="5"/>
        <v>3.6997943815772087</v>
      </c>
    </row>
    <row r="33" spans="2:32" s="59" customFormat="1" x14ac:dyDescent="0.2">
      <c r="B33" s="56">
        <v>0.6</v>
      </c>
      <c r="C33" s="57">
        <f t="shared" si="0"/>
        <v>0.70442022482523381</v>
      </c>
      <c r="D33" s="57">
        <f t="shared" si="0"/>
        <v>0.51287511339400083</v>
      </c>
      <c r="E33" s="57">
        <f t="shared" si="0"/>
        <v>0.28299729755337105</v>
      </c>
      <c r="F33" s="58"/>
      <c r="G33" s="58"/>
      <c r="H33" s="58">
        <f t="shared" si="1"/>
        <v>1.4879536796305883</v>
      </c>
      <c r="I33" s="58">
        <f t="shared" si="1"/>
        <v>241.16312492019586</v>
      </c>
      <c r="J33" s="58">
        <f t="shared" si="1"/>
        <v>22.04414169751352</v>
      </c>
      <c r="K33" s="58">
        <f t="shared" si="1"/>
        <v>18.714706288483328</v>
      </c>
      <c r="L33" s="58">
        <f t="shared" si="1"/>
        <v>4.5906364702863023</v>
      </c>
      <c r="M33" s="58"/>
      <c r="N33" s="58">
        <f t="shared" si="2"/>
        <v>4.0767127629507449</v>
      </c>
      <c r="T33" s="56">
        <v>0.6</v>
      </c>
      <c r="U33" s="57">
        <f t="shared" si="3"/>
        <v>0.7047040969131062</v>
      </c>
      <c r="V33" s="57">
        <f t="shared" si="3"/>
        <v>0.51287872581158556</v>
      </c>
      <c r="W33" s="57">
        <f t="shared" si="3"/>
        <v>0.28300711959903146</v>
      </c>
      <c r="X33" s="58"/>
      <c r="Y33" s="58"/>
      <c r="Z33" s="58">
        <f t="shared" si="4"/>
        <v>1.5214286201933844</v>
      </c>
      <c r="AA33" s="58">
        <f t="shared" si="4"/>
        <v>248.9019448280948</v>
      </c>
      <c r="AB33" s="58">
        <f t="shared" si="4"/>
        <v>21.93452502232245</v>
      </c>
      <c r="AC33" s="58">
        <f t="shared" si="4"/>
        <v>18.602152584052366</v>
      </c>
      <c r="AD33" s="58">
        <f t="shared" si="4"/>
        <v>4.5833684747931258</v>
      </c>
      <c r="AE33" s="58"/>
      <c r="AF33" s="58">
        <f t="shared" si="5"/>
        <v>4.0586203545181885</v>
      </c>
    </row>
    <row r="34" spans="2:32" s="59" customFormat="1" x14ac:dyDescent="0.2">
      <c r="B34" s="56">
        <v>0.55000000000000004</v>
      </c>
      <c r="C34" s="57">
        <f t="shared" si="0"/>
        <v>0.70448826599317249</v>
      </c>
      <c r="D34" s="57">
        <f t="shared" si="0"/>
        <v>0.51287164885622372</v>
      </c>
      <c r="E34" s="57">
        <f t="shared" si="0"/>
        <v>0.28299431277259818</v>
      </c>
      <c r="F34" s="58"/>
      <c r="G34" s="58"/>
      <c r="H34" s="58">
        <f t="shared" si="1"/>
        <v>1.133047319929448</v>
      </c>
      <c r="I34" s="58">
        <f t="shared" si="1"/>
        <v>220.36148118315722</v>
      </c>
      <c r="J34" s="58">
        <f t="shared" si="1"/>
        <v>23.206887058247446</v>
      </c>
      <c r="K34" s="58">
        <f t="shared" si="1"/>
        <v>19.887620979464465</v>
      </c>
      <c r="L34" s="58">
        <f t="shared" si="1"/>
        <v>4.4119793510588714</v>
      </c>
      <c r="M34" s="58"/>
      <c r="N34" s="58">
        <f t="shared" si="2"/>
        <v>4.507641445486696</v>
      </c>
      <c r="T34" s="56">
        <v>0.55000000000000004</v>
      </c>
      <c r="U34" s="57">
        <f t="shared" si="3"/>
        <v>0.7048312655681479</v>
      </c>
      <c r="V34" s="57">
        <f t="shared" si="3"/>
        <v>0.51287574729626884</v>
      </c>
      <c r="W34" s="57">
        <f t="shared" si="3"/>
        <v>0.28300532777864024</v>
      </c>
      <c r="X34" s="58"/>
      <c r="Y34" s="58"/>
      <c r="Z34" s="58">
        <f t="shared" si="4"/>
        <v>1.1685116069673094</v>
      </c>
      <c r="AA34" s="58">
        <f t="shared" si="4"/>
        <v>229.03027941152624</v>
      </c>
      <c r="AB34" s="58">
        <f t="shared" si="4"/>
        <v>23.075423545618136</v>
      </c>
      <c r="AC34" s="58">
        <f t="shared" si="4"/>
        <v>19.751966193930265</v>
      </c>
      <c r="AD34" s="58">
        <f t="shared" si="4"/>
        <v>4.4036734238919264</v>
      </c>
      <c r="AE34" s="58"/>
      <c r="AF34" s="58">
        <f t="shared" si="5"/>
        <v>4.485338555481178</v>
      </c>
    </row>
    <row r="35" spans="2:32" s="59" customFormat="1" x14ac:dyDescent="0.2">
      <c r="B35" s="56">
        <v>0.5</v>
      </c>
      <c r="C35" s="57">
        <f t="shared" si="0"/>
        <v>0.7045694850455273</v>
      </c>
      <c r="D35" s="57">
        <f t="shared" si="0"/>
        <v>0.51286806985703415</v>
      </c>
      <c r="E35" s="57">
        <f t="shared" si="0"/>
        <v>0.28299132548301958</v>
      </c>
      <c r="F35" s="58"/>
      <c r="G35" s="58"/>
      <c r="H35" s="58">
        <f t="shared" ref="H35:L44" si="6">(($B35^(-H$20))+($A$4/($A$4-1))*(H$13/(H$20*H$14))*(1-$B35^(-H$20)))*H$14</f>
        <v>0.84179309304620498</v>
      </c>
      <c r="I35" s="58">
        <f t="shared" si="6"/>
        <v>199.79081193022677</v>
      </c>
      <c r="J35" s="58">
        <f t="shared" si="6"/>
        <v>24.544276711030282</v>
      </c>
      <c r="K35" s="58">
        <f t="shared" si="6"/>
        <v>21.249387465064284</v>
      </c>
      <c r="L35" s="58">
        <f t="shared" si="6"/>
        <v>4.2263211312517628</v>
      </c>
      <c r="M35" s="58"/>
      <c r="N35" s="58">
        <f t="shared" si="2"/>
        <v>5.0278686368469554</v>
      </c>
      <c r="T35" s="56">
        <v>0.5</v>
      </c>
      <c r="U35" s="57">
        <f t="shared" si="3"/>
        <v>0.70498076015598043</v>
      </c>
      <c r="V35" s="57">
        <f t="shared" si="3"/>
        <v>0.51287266601857939</v>
      </c>
      <c r="W35" s="57">
        <f t="shared" si="3"/>
        <v>0.28300352803975082</v>
      </c>
      <c r="X35" s="58"/>
      <c r="Y35" s="58"/>
      <c r="Z35" s="58">
        <f t="shared" ref="Z35:AD44" si="7">(($B35^(-Z$20))+($A$4/($A$4-1))*(Z$13/(Z$20*Z$14))*(1-$B35^(-Z$20)))*Z$14</f>
        <v>0.87888993907817958</v>
      </c>
      <c r="AA35" s="58">
        <f t="shared" si="7"/>
        <v>209.37926231131115</v>
      </c>
      <c r="AB35" s="58">
        <f t="shared" si="7"/>
        <v>24.387684967128134</v>
      </c>
      <c r="AC35" s="58">
        <f t="shared" si="7"/>
        <v>21.086912077597649</v>
      </c>
      <c r="AD35" s="58">
        <f t="shared" si="7"/>
        <v>4.2169365986104497</v>
      </c>
      <c r="AE35" s="58"/>
      <c r="AF35" s="58">
        <f t="shared" si="5"/>
        <v>5.0005286028123201</v>
      </c>
    </row>
    <row r="36" spans="2:32" s="59" customFormat="1" x14ac:dyDescent="0.2">
      <c r="B36" s="56">
        <v>0.45</v>
      </c>
      <c r="C36" s="57">
        <f t="shared" si="0"/>
        <v>0.70466799110066691</v>
      </c>
      <c r="D36" s="57">
        <f t="shared" si="0"/>
        <v>0.51286435834514343</v>
      </c>
      <c r="E36" s="57">
        <f t="shared" si="0"/>
        <v>0.2829883329548234</v>
      </c>
      <c r="F36" s="58"/>
      <c r="G36" s="58"/>
      <c r="H36" s="58">
        <f t="shared" si="6"/>
        <v>0.60745170507114954</v>
      </c>
      <c r="I36" s="58">
        <f t="shared" si="6"/>
        <v>179.47132166907119</v>
      </c>
      <c r="J36" s="58">
        <f t="shared" si="6"/>
        <v>26.104343157311675</v>
      </c>
      <c r="K36" s="58">
        <f t="shared" si="6"/>
        <v>22.854333042974009</v>
      </c>
      <c r="L36" s="58">
        <f t="shared" si="6"/>
        <v>4.0326415225156422</v>
      </c>
      <c r="M36" s="58"/>
      <c r="N36" s="58">
        <f t="shared" si="2"/>
        <v>5.6673356447307075</v>
      </c>
      <c r="T36" s="56">
        <v>0.45</v>
      </c>
      <c r="U36" s="57">
        <f t="shared" si="3"/>
        <v>0.70515879371135959</v>
      </c>
      <c r="V36" s="57">
        <f t="shared" si="3"/>
        <v>0.51286946596823202</v>
      </c>
      <c r="W36" s="57">
        <f t="shared" si="3"/>
        <v>0.28300171867819668</v>
      </c>
      <c r="X36" s="58"/>
      <c r="Y36" s="58"/>
      <c r="Z36" s="58">
        <f t="shared" si="7"/>
        <v>0.64586209818783313</v>
      </c>
      <c r="AA36" s="58">
        <f t="shared" si="7"/>
        <v>189.96819475293609</v>
      </c>
      <c r="AB36" s="58">
        <f t="shared" si="7"/>
        <v>25.918439305018701</v>
      </c>
      <c r="AC36" s="58">
        <f t="shared" si="7"/>
        <v>22.660247532242096</v>
      </c>
      <c r="AD36" s="58">
        <f t="shared" si="7"/>
        <v>4.0221317831020515</v>
      </c>
      <c r="AE36" s="58"/>
      <c r="AF36" s="58">
        <f t="shared" si="5"/>
        <v>5.6338898758721125</v>
      </c>
    </row>
    <row r="37" spans="2:32" s="59" customFormat="1" x14ac:dyDescent="0.2">
      <c r="B37" s="56">
        <v>0.39999999999999902</v>
      </c>
      <c r="C37" s="57">
        <f t="shared" si="0"/>
        <v>0.70478976234924795</v>
      </c>
      <c r="D37" s="57">
        <f t="shared" si="0"/>
        <v>0.51286049113314758</v>
      </c>
      <c r="E37" s="57">
        <f t="shared" si="0"/>
        <v>0.28298533182722485</v>
      </c>
      <c r="F37" s="58"/>
      <c r="G37" s="58"/>
      <c r="H37" s="58">
        <f t="shared" si="6"/>
        <v>0.423400778346953</v>
      </c>
      <c r="I37" s="58">
        <f t="shared" si="6"/>
        <v>159.42742477917744</v>
      </c>
      <c r="J37" s="58">
        <f t="shared" si="6"/>
        <v>27.955792299518468</v>
      </c>
      <c r="K37" s="58">
        <f t="shared" si="6"/>
        <v>24.780986287576727</v>
      </c>
      <c r="L37" s="58">
        <f t="shared" si="6"/>
        <v>3.8296375947562908</v>
      </c>
      <c r="M37" s="58"/>
      <c r="N37" s="58">
        <f t="shared" si="2"/>
        <v>6.4708436958912117</v>
      </c>
      <c r="T37" s="56">
        <v>0.39999999999999902</v>
      </c>
      <c r="U37" s="57">
        <f t="shared" si="3"/>
        <v>0.70537405460939484</v>
      </c>
      <c r="V37" s="57">
        <f t="shared" si="3"/>
        <v>0.51286612658457098</v>
      </c>
      <c r="W37" s="57">
        <f t="shared" si="3"/>
        <v>0.28299989758196958</v>
      </c>
      <c r="X37" s="58"/>
      <c r="Y37" s="58"/>
      <c r="Z37" s="58">
        <f t="shared" si="7"/>
        <v>0.46284282686316119</v>
      </c>
      <c r="AA37" s="58">
        <f t="shared" si="7"/>
        <v>170.82039962312336</v>
      </c>
      <c r="AB37" s="58">
        <f t="shared" si="7"/>
        <v>27.735101545638166</v>
      </c>
      <c r="AC37" s="58">
        <f t="shared" si="7"/>
        <v>24.548954476739944</v>
      </c>
      <c r="AD37" s="58">
        <f t="shared" si="7"/>
        <v>3.8179484777313748</v>
      </c>
      <c r="AE37" s="58"/>
      <c r="AF37" s="58">
        <f t="shared" si="5"/>
        <v>6.4298810264005795</v>
      </c>
    </row>
    <row r="38" spans="2:32" s="59" customFormat="1" x14ac:dyDescent="0.2">
      <c r="B38" s="56">
        <v>0.34999999999999898</v>
      </c>
      <c r="C38" s="57">
        <f t="shared" si="0"/>
        <v>0.70494382641842179</v>
      </c>
      <c r="D38" s="57">
        <f t="shared" si="0"/>
        <v>0.5128564375796264</v>
      </c>
      <c r="E38" s="57">
        <f t="shared" si="0"/>
        <v>0.28298231785333572</v>
      </c>
      <c r="F38" s="58"/>
      <c r="G38" s="58"/>
      <c r="H38" s="58">
        <f t="shared" si="6"/>
        <v>0.28314555196678282</v>
      </c>
      <c r="I38" s="58">
        <f t="shared" si="6"/>
        <v>139.68926196704527</v>
      </c>
      <c r="J38" s="58">
        <f t="shared" si="6"/>
        <v>30.201009765943962</v>
      </c>
      <c r="K38" s="58">
        <f t="shared" si="6"/>
        <v>27.14774822170504</v>
      </c>
      <c r="L38" s="58">
        <f t="shared" si="6"/>
        <v>3.6155985928800911</v>
      </c>
      <c r="M38" s="58"/>
      <c r="N38" s="58">
        <f t="shared" si="2"/>
        <v>7.5085072428020432</v>
      </c>
      <c r="T38" s="56">
        <v>0.34999999999999898</v>
      </c>
      <c r="U38" s="57">
        <f t="shared" si="3"/>
        <v>0.70563904369025021</v>
      </c>
      <c r="V38" s="57">
        <f t="shared" si="3"/>
        <v>0.51286262070440158</v>
      </c>
      <c r="W38" s="57">
        <f t="shared" si="3"/>
        <v>0.28299806206814121</v>
      </c>
      <c r="X38" s="58"/>
      <c r="Y38" s="58"/>
      <c r="Z38" s="58">
        <f t="shared" si="7"/>
        <v>0.32337376909502669</v>
      </c>
      <c r="AA38" s="58">
        <f t="shared" si="7"/>
        <v>151.96467012891731</v>
      </c>
      <c r="AB38" s="58">
        <f t="shared" si="7"/>
        <v>29.938133592401744</v>
      </c>
      <c r="AC38" s="58">
        <f t="shared" si="7"/>
        <v>26.869101972654843</v>
      </c>
      <c r="AD38" s="58">
        <f t="shared" si="7"/>
        <v>3.6026659885515064</v>
      </c>
      <c r="AE38" s="58"/>
      <c r="AF38" s="58">
        <f t="shared" si="5"/>
        <v>7.4581163110982365</v>
      </c>
    </row>
    <row r="39" spans="2:32" s="59" customFormat="1" x14ac:dyDescent="0.2">
      <c r="B39" s="56">
        <v>0.29999999999999899</v>
      </c>
      <c r="C39" s="57">
        <f t="shared" si="0"/>
        <v>0.70514444989778369</v>
      </c>
      <c r="D39" s="57">
        <f t="shared" si="0"/>
        <v>0.51285215572009191</v>
      </c>
      <c r="E39" s="57">
        <f t="shared" si="0"/>
        <v>0.28297928549034462</v>
      </c>
      <c r="F39" s="58"/>
      <c r="G39" s="58"/>
      <c r="H39" s="58">
        <f t="shared" si="6"/>
        <v>0.18033203141226642</v>
      </c>
      <c r="I39" s="58">
        <f t="shared" si="6"/>
        <v>120.2950612019654</v>
      </c>
      <c r="J39" s="58">
        <f t="shared" si="6"/>
        <v>33.000673804940476</v>
      </c>
      <c r="K39" s="58">
        <f t="shared" si="6"/>
        <v>30.142911724188199</v>
      </c>
      <c r="L39" s="58">
        <f t="shared" si="6"/>
        <v>3.3881982190964006</v>
      </c>
      <c r="M39" s="58"/>
      <c r="N39" s="58">
        <f t="shared" si="2"/>
        <v>8.8964428215262501</v>
      </c>
      <c r="T39" s="56">
        <v>0.29999999999999899</v>
      </c>
      <c r="U39" s="57">
        <f t="shared" si="3"/>
        <v>0.70597235871731168</v>
      </c>
      <c r="V39" s="57">
        <f t="shared" si="3"/>
        <v>0.51285891113706794</v>
      </c>
      <c r="W39" s="57">
        <f t="shared" si="3"/>
        <v>0.28299620862135788</v>
      </c>
      <c r="X39" s="58"/>
      <c r="Y39" s="58"/>
      <c r="Z39" s="58">
        <f t="shared" si="7"/>
        <v>0.22113654622893836</v>
      </c>
      <c r="AA39" s="58">
        <f t="shared" si="7"/>
        <v>133.43752518319337</v>
      </c>
      <c r="AB39" s="58">
        <f t="shared" si="7"/>
        <v>32.685194708000608</v>
      </c>
      <c r="AC39" s="58">
        <f t="shared" si="7"/>
        <v>29.805274386084079</v>
      </c>
      <c r="AD39" s="58">
        <f t="shared" si="7"/>
        <v>3.3739445028434907</v>
      </c>
      <c r="AE39" s="58"/>
      <c r="AF39" s="58">
        <f t="shared" si="5"/>
        <v>8.8339551409232762</v>
      </c>
    </row>
    <row r="40" spans="2:32" s="59" customFormat="1" x14ac:dyDescent="0.2">
      <c r="B40" s="56">
        <v>0.249999999999999</v>
      </c>
      <c r="C40" s="57">
        <f t="shared" si="0"/>
        <v>0.70541549331974729</v>
      </c>
      <c r="D40" s="57">
        <f t="shared" si="0"/>
        <v>0.51284758534807129</v>
      </c>
      <c r="E40" s="57">
        <f t="shared" si="0"/>
        <v>0.28297622719838678</v>
      </c>
      <c r="F40" s="58"/>
      <c r="G40" s="58"/>
      <c r="H40" s="58">
        <f t="shared" si="6"/>
        <v>0.10876358658451904</v>
      </c>
      <c r="I40" s="58">
        <f t="shared" si="6"/>
        <v>101.29503732420774</v>
      </c>
      <c r="J40" s="58">
        <f t="shared" si="6"/>
        <v>36.624573488471206</v>
      </c>
      <c r="K40" s="58">
        <f t="shared" si="6"/>
        <v>34.087514892770301</v>
      </c>
      <c r="L40" s="58">
        <f t="shared" si="6"/>
        <v>3.1441256574188214</v>
      </c>
      <c r="M40" s="58"/>
      <c r="N40" s="58">
        <f t="shared" si="2"/>
        <v>10.84165157723198</v>
      </c>
      <c r="T40" s="56">
        <v>0.249999999999999</v>
      </c>
      <c r="U40" s="57">
        <f t="shared" si="3"/>
        <v>0.7064027859025912</v>
      </c>
      <c r="V40" s="57">
        <f t="shared" si="3"/>
        <v>0.51285494454081448</v>
      </c>
      <c r="W40" s="57">
        <f t="shared" si="3"/>
        <v>0.28299433244725725</v>
      </c>
      <c r="X40" s="58"/>
      <c r="Y40" s="58"/>
      <c r="Z40" s="58">
        <f t="shared" si="7"/>
        <v>0.14996926195960947</v>
      </c>
      <c r="AA40" s="58">
        <f t="shared" si="7"/>
        <v>115.28693467320687</v>
      </c>
      <c r="AB40" s="58">
        <f t="shared" si="7"/>
        <v>36.241004894077982</v>
      </c>
      <c r="AC40" s="58">
        <f t="shared" si="7"/>
        <v>33.672186825393048</v>
      </c>
      <c r="AD40" s="58">
        <f t="shared" si="7"/>
        <v>3.1284539700066403</v>
      </c>
      <c r="AE40" s="58"/>
      <c r="AF40" s="58">
        <f t="shared" si="5"/>
        <v>10.76320353382779</v>
      </c>
    </row>
    <row r="41" spans="2:32" s="59" customFormat="1" x14ac:dyDescent="0.2">
      <c r="B41" s="56">
        <v>0.19999999999999901</v>
      </c>
      <c r="C41" s="57">
        <f t="shared" si="0"/>
        <v>0.70579986608532419</v>
      </c>
      <c r="D41" s="57">
        <f t="shared" si="0"/>
        <v>0.51284263445632783</v>
      </c>
      <c r="E41" s="57">
        <f t="shared" si="0"/>
        <v>0.28297313213654723</v>
      </c>
      <c r="F41" s="58"/>
      <c r="G41" s="58"/>
      <c r="H41" s="58">
        <f t="shared" si="6"/>
        <v>6.2422649188152109E-2</v>
      </c>
      <c r="I41" s="58">
        <f t="shared" si="6"/>
        <v>82.758357495766759</v>
      </c>
      <c r="J41" s="58">
        <f t="shared" si="6"/>
        <v>41.569502540159611</v>
      </c>
      <c r="K41" s="58">
        <f t="shared" si="6"/>
        <v>39.583573345468707</v>
      </c>
      <c r="L41" s="58">
        <f t="shared" si="6"/>
        <v>2.8783680662497311</v>
      </c>
      <c r="M41" s="58"/>
      <c r="N41" s="58">
        <f t="shared" si="2"/>
        <v>13.752088834505011</v>
      </c>
      <c r="T41" s="56">
        <v>0.19999999999999901</v>
      </c>
      <c r="U41" s="57">
        <f t="shared" si="3"/>
        <v>0.7069770335551232</v>
      </c>
      <c r="V41" s="57">
        <f t="shared" si="3"/>
        <v>0.5128506394246557</v>
      </c>
      <c r="W41" s="57">
        <f t="shared" si="3"/>
        <v>0.28299242664344887</v>
      </c>
      <c r="X41" s="58"/>
      <c r="Y41" s="58"/>
      <c r="Z41" s="58">
        <f t="shared" si="7"/>
        <v>0.10388807809523988</v>
      </c>
      <c r="AA41" s="58">
        <f t="shared" si="7"/>
        <v>97.578973507188266</v>
      </c>
      <c r="AB41" s="58">
        <f t="shared" si="7"/>
        <v>41.093023610637033</v>
      </c>
      <c r="AC41" s="58">
        <f t="shared" si="7"/>
        <v>39.059997940889374</v>
      </c>
      <c r="AD41" s="58">
        <f t="shared" si="7"/>
        <v>2.8611524256908081</v>
      </c>
      <c r="AE41" s="58"/>
      <c r="AF41" s="58">
        <f t="shared" si="5"/>
        <v>13.651840982033166</v>
      </c>
    </row>
    <row r="42" spans="2:32" s="59" customFormat="1" x14ac:dyDescent="0.2">
      <c r="B42" s="56">
        <v>0.149999999999999</v>
      </c>
      <c r="C42" s="57">
        <f t="shared" si="0"/>
        <v>0.70638250737243014</v>
      </c>
      <c r="D42" s="57">
        <f t="shared" si="0"/>
        <v>0.51283714902280453</v>
      </c>
      <c r="E42" s="57">
        <f t="shared" si="0"/>
        <v>0.28296998343709356</v>
      </c>
      <c r="F42" s="58"/>
      <c r="G42" s="58"/>
      <c r="H42" s="58">
        <f t="shared" si="6"/>
        <v>3.5500468285258172E-2</v>
      </c>
      <c r="I42" s="58">
        <f t="shared" si="6"/>
        <v>64.787018969434143</v>
      </c>
      <c r="J42" s="58">
        <f t="shared" si="6"/>
        <v>48.881965424007085</v>
      </c>
      <c r="K42" s="58">
        <f t="shared" si="6"/>
        <v>47.928081626186213</v>
      </c>
      <c r="L42" s="58">
        <f t="shared" si="6"/>
        <v>2.5826263620212266</v>
      </c>
      <c r="M42" s="58"/>
      <c r="N42" s="58">
        <f t="shared" si="2"/>
        <v>18.557884458623942</v>
      </c>
      <c r="T42" s="56">
        <v>0.149999999999999</v>
      </c>
      <c r="U42" s="57">
        <f t="shared" si="3"/>
        <v>0.70777523389321684</v>
      </c>
      <c r="V42" s="57">
        <f t="shared" si="3"/>
        <v>0.51284585941715133</v>
      </c>
      <c r="W42" s="57">
        <f t="shared" si="3"/>
        <v>0.28299048047003311</v>
      </c>
      <c r="X42" s="58"/>
      <c r="Y42" s="58"/>
      <c r="Z42" s="58">
        <f t="shared" si="7"/>
        <v>7.7116803323544453E-2</v>
      </c>
      <c r="AA42" s="58">
        <f t="shared" si="7"/>
        <v>80.411078950504987</v>
      </c>
      <c r="AB42" s="58">
        <f t="shared" si="7"/>
        <v>48.268092535934741</v>
      </c>
      <c r="AC42" s="58">
        <f t="shared" si="7"/>
        <v>47.240157386997069</v>
      </c>
      <c r="AD42" s="58">
        <f t="shared" si="7"/>
        <v>2.5636925717272105</v>
      </c>
      <c r="AE42" s="58"/>
      <c r="AF42" s="58">
        <f t="shared" si="5"/>
        <v>18.426607740713013</v>
      </c>
    </row>
    <row r="43" spans="2:32" s="59" customFormat="1" x14ac:dyDescent="0.2">
      <c r="B43" s="56">
        <v>9.9999999999999006E-2</v>
      </c>
      <c r="C43" s="57">
        <f t="shared" si="0"/>
        <v>0.7073552468493618</v>
      </c>
      <c r="D43" s="57">
        <f t="shared" si="0"/>
        <v>0.51283083102703864</v>
      </c>
      <c r="E43" s="57">
        <f t="shared" si="0"/>
        <v>0.28296675139878902</v>
      </c>
      <c r="F43" s="58"/>
      <c r="G43" s="58"/>
      <c r="H43" s="58">
        <f t="shared" si="6"/>
        <v>2.2440880171122571E-2</v>
      </c>
      <c r="I43" s="58">
        <f t="shared" si="6"/>
        <v>47.548479106240919</v>
      </c>
      <c r="J43" s="58">
        <f t="shared" si="6"/>
        <v>61.302324954155154</v>
      </c>
      <c r="K43" s="58">
        <f t="shared" si="6"/>
        <v>62.620132085584565</v>
      </c>
      <c r="L43" s="58">
        <f t="shared" si="6"/>
        <v>2.2410663504237993</v>
      </c>
      <c r="M43" s="58"/>
      <c r="N43" s="58">
        <f t="shared" si="2"/>
        <v>27.942114285791991</v>
      </c>
      <c r="T43" s="56">
        <v>9.9999999999999006E-2</v>
      </c>
      <c r="U43" s="57">
        <f t="shared" si="3"/>
        <v>0.70894363965534701</v>
      </c>
      <c r="V43" s="57">
        <f t="shared" si="3"/>
        <v>0.51284034074839857</v>
      </c>
      <c r="W43" s="57">
        <f t="shared" si="3"/>
        <v>0.28298847503996105</v>
      </c>
      <c r="X43" s="58"/>
      <c r="Y43" s="58"/>
      <c r="Z43" s="58">
        <f t="shared" si="7"/>
        <v>6.4130417745431406E-2</v>
      </c>
      <c r="AA43" s="58">
        <f t="shared" si="7"/>
        <v>63.943221854115635</v>
      </c>
      <c r="AB43" s="58">
        <f t="shared" si="7"/>
        <v>60.455085772186422</v>
      </c>
      <c r="AC43" s="58">
        <f t="shared" si="7"/>
        <v>61.64284132055586</v>
      </c>
      <c r="AD43" s="58">
        <f t="shared" si="7"/>
        <v>2.2201482230036569</v>
      </c>
      <c r="AE43" s="58"/>
      <c r="AF43" s="58">
        <f t="shared" si="5"/>
        <v>27.765191838029061</v>
      </c>
    </row>
    <row r="44" spans="2:32" s="59" customFormat="1" x14ac:dyDescent="0.2">
      <c r="B44" s="60">
        <v>4.9999999999998997E-2</v>
      </c>
      <c r="C44" s="61">
        <f t="shared" si="0"/>
        <v>0.70923915814101335</v>
      </c>
      <c r="D44" s="61">
        <f t="shared" si="0"/>
        <v>0.51282292035468102</v>
      </c>
      <c r="E44" s="61">
        <f t="shared" si="0"/>
        <v>0.28296337012623846</v>
      </c>
      <c r="F44" s="62"/>
      <c r="G44" s="62"/>
      <c r="H44" s="62">
        <f t="shared" si="6"/>
        <v>1.8012518105375741E-2</v>
      </c>
      <c r="I44" s="62">
        <f t="shared" si="6"/>
        <v>31.378521910564324</v>
      </c>
      <c r="J44" s="62">
        <f t="shared" si="6"/>
        <v>89.904687832414126</v>
      </c>
      <c r="K44" s="62">
        <f t="shared" si="6"/>
        <v>98.470827407378295</v>
      </c>
      <c r="L44" s="62">
        <f t="shared" si="6"/>
        <v>1.8141069400532017</v>
      </c>
      <c r="M44" s="62"/>
      <c r="N44" s="62">
        <f t="shared" si="2"/>
        <v>54.28060784800838</v>
      </c>
      <c r="T44" s="56">
        <v>4.9999999999998997E-2</v>
      </c>
      <c r="U44" s="57">
        <f t="shared" si="3"/>
        <v>0.71076087214192984</v>
      </c>
      <c r="V44" s="57">
        <f t="shared" si="3"/>
        <v>0.51283341094977331</v>
      </c>
      <c r="W44" s="57">
        <f t="shared" si="3"/>
        <v>0.28298636856347248</v>
      </c>
      <c r="X44" s="58"/>
      <c r="Y44" s="58"/>
      <c r="Z44" s="58">
        <f t="shared" si="7"/>
        <v>5.9726877851012328E-2</v>
      </c>
      <c r="AA44" s="58">
        <f t="shared" si="7"/>
        <v>48.496174339279918</v>
      </c>
      <c r="AB44" s="58">
        <f t="shared" si="7"/>
        <v>88.520038488897541</v>
      </c>
      <c r="AC44" s="58">
        <f t="shared" si="7"/>
        <v>96.787441112466368</v>
      </c>
      <c r="AD44" s="58">
        <f t="shared" si="7"/>
        <v>1.7907083366388545</v>
      </c>
      <c r="AE44" s="58"/>
      <c r="AF44" s="58">
        <f t="shared" si="5"/>
        <v>54.049807627598156</v>
      </c>
    </row>
    <row r="45" spans="2:32" s="59" customFormat="1" ht="9.75" customHeight="1" x14ac:dyDescent="0.2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</row>
    <row r="51" spans="1:29" ht="19" x14ac:dyDescent="0.25">
      <c r="A51" s="93" t="s">
        <v>95</v>
      </c>
      <c r="S51" s="93" t="s">
        <v>96</v>
      </c>
    </row>
    <row r="53" spans="1:29" x14ac:dyDescent="0.2">
      <c r="A53" s="29" t="s">
        <v>1</v>
      </c>
      <c r="F53" s="29" t="s">
        <v>2</v>
      </c>
      <c r="S53" s="29" t="s">
        <v>1</v>
      </c>
      <c r="X53" s="29" t="s">
        <v>2</v>
      </c>
    </row>
    <row r="55" spans="1:29" x14ac:dyDescent="0.2">
      <c r="A55" s="4" t="s">
        <v>3</v>
      </c>
      <c r="B55" s="5"/>
      <c r="C55" s="5" t="s">
        <v>4</v>
      </c>
      <c r="D55" s="6" t="s">
        <v>5</v>
      </c>
      <c r="F55" s="7"/>
      <c r="G55" s="8" t="s">
        <v>6</v>
      </c>
      <c r="H55" s="8" t="s">
        <v>7</v>
      </c>
      <c r="I55" s="8" t="s">
        <v>5</v>
      </c>
      <c r="J55" s="8" t="s">
        <v>8</v>
      </c>
      <c r="K55" s="9" t="s">
        <v>9</v>
      </c>
      <c r="S55" s="4" t="s">
        <v>3</v>
      </c>
      <c r="T55" s="5"/>
      <c r="U55" s="5" t="s">
        <v>4</v>
      </c>
      <c r="V55" s="6" t="s">
        <v>5</v>
      </c>
      <c r="X55" s="7"/>
      <c r="Y55" s="8" t="s">
        <v>6</v>
      </c>
      <c r="Z55" s="8" t="s">
        <v>7</v>
      </c>
      <c r="AA55" s="8" t="s">
        <v>5</v>
      </c>
      <c r="AB55" s="8" t="s">
        <v>8</v>
      </c>
      <c r="AC55" s="9" t="s">
        <v>9</v>
      </c>
    </row>
    <row r="56" spans="1:29" ht="16" x14ac:dyDescent="0.2">
      <c r="A56" s="10" t="s">
        <v>10</v>
      </c>
      <c r="B56" s="11" t="s">
        <v>89</v>
      </c>
      <c r="C56" s="81">
        <v>376.39863200423093</v>
      </c>
      <c r="D56" s="75">
        <v>23.726425493999102</v>
      </c>
      <c r="F56" s="14" t="s">
        <v>89</v>
      </c>
      <c r="G56" s="15">
        <v>1.0531645569620254</v>
      </c>
      <c r="H56" s="51">
        <v>376.39863200423093</v>
      </c>
      <c r="I56" s="16">
        <v>23.726425493999102</v>
      </c>
      <c r="J56" s="16">
        <v>22.189544074358775</v>
      </c>
      <c r="K56" s="17">
        <v>10.40270753875561</v>
      </c>
      <c r="S56" s="10" t="s">
        <v>28</v>
      </c>
      <c r="T56" s="11" t="s">
        <v>89</v>
      </c>
      <c r="U56" s="81">
        <v>754.62460603926797</v>
      </c>
      <c r="V56" s="75">
        <v>20.181557707218804</v>
      </c>
      <c r="X56" s="14" t="s">
        <v>89</v>
      </c>
      <c r="Y56" s="16">
        <v>3.5693712969058593</v>
      </c>
      <c r="Z56" s="51">
        <v>754.62460603926797</v>
      </c>
      <c r="AA56" s="16">
        <v>20.181557707218804</v>
      </c>
      <c r="AB56" s="16">
        <v>18.64841492908911</v>
      </c>
      <c r="AC56" s="17">
        <v>10.090516391026593</v>
      </c>
    </row>
    <row r="57" spans="1:29" ht="16" x14ac:dyDescent="0.2">
      <c r="A57" s="10" t="s">
        <v>34</v>
      </c>
      <c r="B57" s="11" t="s">
        <v>90</v>
      </c>
      <c r="C57" s="81">
        <v>498.08309574646614</v>
      </c>
      <c r="D57" s="75">
        <v>20.367741281982489</v>
      </c>
      <c r="F57" s="14" t="s">
        <v>90</v>
      </c>
      <c r="G57" s="82">
        <v>5.7949399999999995</v>
      </c>
      <c r="H57" s="51">
        <v>487.82462544262756</v>
      </c>
      <c r="I57" s="51">
        <v>18.106776566679649</v>
      </c>
      <c r="J57" s="51">
        <v>13.491934635580893</v>
      </c>
      <c r="K57" s="52">
        <v>7.6099566284960236</v>
      </c>
      <c r="S57" s="10" t="s">
        <v>34</v>
      </c>
      <c r="T57" s="11" t="s">
        <v>90</v>
      </c>
      <c r="U57" s="81">
        <v>498.08309574646614</v>
      </c>
      <c r="V57" s="75">
        <v>20.367741281982489</v>
      </c>
      <c r="X57" s="14" t="s">
        <v>90</v>
      </c>
      <c r="Y57" s="82">
        <v>5.7949399999999995</v>
      </c>
      <c r="Z57" s="51">
        <v>487.82462544262756</v>
      </c>
      <c r="AA57" s="51">
        <v>18.106776566679649</v>
      </c>
      <c r="AB57" s="51">
        <v>13.491934635580893</v>
      </c>
      <c r="AC57" s="52">
        <v>7.6099566284960236</v>
      </c>
    </row>
    <row r="58" spans="1:29" ht="16" x14ac:dyDescent="0.2">
      <c r="A58" s="10"/>
      <c r="B58" s="11" t="s">
        <v>16</v>
      </c>
      <c r="C58" s="53">
        <v>2.0165311653116529</v>
      </c>
      <c r="D58" s="25">
        <v>0.44123983739837391</v>
      </c>
      <c r="F58" s="18" t="s">
        <v>16</v>
      </c>
      <c r="G58" s="49">
        <v>3.9657723577235768</v>
      </c>
      <c r="H58" s="49">
        <v>2.0165311653116529</v>
      </c>
      <c r="I58" s="49">
        <v>0.44123983739837391</v>
      </c>
      <c r="J58" s="49">
        <v>0.34382791327913281</v>
      </c>
      <c r="K58" s="50">
        <v>1.4989837398373984</v>
      </c>
      <c r="S58" s="10"/>
      <c r="T58" s="11" t="s">
        <v>16</v>
      </c>
      <c r="U58" s="53">
        <v>2.0165311653116529</v>
      </c>
      <c r="V58" s="25">
        <v>0.44123983739837391</v>
      </c>
      <c r="X58" s="18" t="s">
        <v>16</v>
      </c>
      <c r="Y58" s="49">
        <v>3.9657723577235799</v>
      </c>
      <c r="Z58" s="49">
        <v>2.0165311653116529</v>
      </c>
      <c r="AA58" s="49">
        <v>0.44123983739837391</v>
      </c>
      <c r="AB58" s="49">
        <v>0.34382791327913281</v>
      </c>
      <c r="AC58" s="50">
        <v>1.4989837398373984</v>
      </c>
    </row>
    <row r="59" spans="1:29" x14ac:dyDescent="0.2">
      <c r="A59" s="10"/>
      <c r="B59" s="19" t="s">
        <v>91</v>
      </c>
      <c r="C59" s="76">
        <v>0.7135503396999503</v>
      </c>
      <c r="D59" s="76">
        <v>0.51215226111111112</v>
      </c>
      <c r="F59" s="20"/>
      <c r="S59" s="10"/>
      <c r="T59" s="19" t="s">
        <v>91</v>
      </c>
      <c r="U59" s="76">
        <v>0.71395404331179302</v>
      </c>
      <c r="V59" s="79">
        <v>0.51232113888888886</v>
      </c>
      <c r="X59" s="20"/>
    </row>
    <row r="60" spans="1:29" x14ac:dyDescent="0.2">
      <c r="A60" s="21"/>
      <c r="B60" s="22" t="s">
        <v>92</v>
      </c>
      <c r="C60" s="77">
        <v>0.70381099999999996</v>
      </c>
      <c r="D60" s="80">
        <v>0.51293614060393899</v>
      </c>
      <c r="F60" s="24"/>
      <c r="S60" s="21"/>
      <c r="T60" s="22" t="s">
        <v>92</v>
      </c>
      <c r="U60" s="77">
        <v>0.70381099999999996</v>
      </c>
      <c r="V60" s="80">
        <v>0.51293614060393899</v>
      </c>
      <c r="X60" s="24"/>
    </row>
    <row r="63" spans="1:29" x14ac:dyDescent="0.2">
      <c r="A63" t="s">
        <v>19</v>
      </c>
      <c r="C63">
        <f>($A$4+C58-1)/($A$4-1)</f>
        <v>-1.1226643845385817</v>
      </c>
      <c r="D63">
        <f>($A$4+D58-1)/($A$4-1)</f>
        <v>0.53553701326486958</v>
      </c>
      <c r="G63">
        <f>($A$4+G58-1)/($A$4-1)</f>
        <v>-3.1744972186563971</v>
      </c>
      <c r="H63">
        <f>($A$4+H58-1)/($A$4-1)</f>
        <v>-1.1226643845385817</v>
      </c>
      <c r="I63">
        <f>($A$4+I58-1)/($A$4-1)</f>
        <v>0.53553701326486958</v>
      </c>
      <c r="J63">
        <f>($A$4+J58-1)/($A$4-1)</f>
        <v>0.63807588075880761</v>
      </c>
      <c r="K63">
        <f>($A$4+K58-1)/($A$4-1)</f>
        <v>-0.5778776208814721</v>
      </c>
      <c r="S63" t="s">
        <v>19</v>
      </c>
      <c r="U63">
        <f>($A$4+U58-1)/($A$4-1)</f>
        <v>-1.1226643845385817</v>
      </c>
      <c r="V63">
        <f>($A$4+V58-1)/($A$4-1)</f>
        <v>0.53553701326486958</v>
      </c>
      <c r="Y63">
        <f>($A$4+Y58-1)/($A$4-1)</f>
        <v>-3.1744972186563998</v>
      </c>
      <c r="Z63">
        <f>($A$4+Z58-1)/($A$4-1)</f>
        <v>-1.1226643845385817</v>
      </c>
      <c r="AA63">
        <f>($A$4+AA58-1)/($A$4-1)</f>
        <v>0.53553701326486958</v>
      </c>
      <c r="AB63">
        <f>($A$4+AB58-1)/($A$4-1)</f>
        <v>0.63807588075880761</v>
      </c>
      <c r="AC63">
        <f>($A$4+AC58-1)/($A$4-1)</f>
        <v>-0.5778776208814721</v>
      </c>
    </row>
    <row r="66" spans="2:31" ht="30" customHeight="1" x14ac:dyDescent="0.2">
      <c r="B66" s="54" t="s">
        <v>20</v>
      </c>
      <c r="C66" s="54" t="s">
        <v>21</v>
      </c>
      <c r="D66" s="54" t="s">
        <v>22</v>
      </c>
      <c r="E66" s="55"/>
      <c r="F66" s="54"/>
      <c r="G66" s="54" t="s">
        <v>23</v>
      </c>
      <c r="H66" s="54" t="s">
        <v>24</v>
      </c>
      <c r="I66" s="54" t="s">
        <v>25</v>
      </c>
      <c r="J66" s="54" t="s">
        <v>26</v>
      </c>
      <c r="K66" s="54" t="s">
        <v>27</v>
      </c>
      <c r="L66" s="54"/>
      <c r="M66" s="54" t="s">
        <v>30</v>
      </c>
      <c r="T66" s="36" t="s">
        <v>20</v>
      </c>
      <c r="U66" s="54" t="s">
        <v>21</v>
      </c>
      <c r="V66" s="54" t="s">
        <v>22</v>
      </c>
      <c r="W66" s="73"/>
      <c r="X66" s="73"/>
      <c r="Y66" s="54" t="s">
        <v>23</v>
      </c>
      <c r="Z66" s="54" t="s">
        <v>24</v>
      </c>
      <c r="AA66" s="54" t="s">
        <v>25</v>
      </c>
      <c r="AB66" s="54" t="s">
        <v>26</v>
      </c>
      <c r="AC66" s="54" t="s">
        <v>27</v>
      </c>
      <c r="AD66" s="73"/>
      <c r="AE66" s="54" t="s">
        <v>30</v>
      </c>
    </row>
    <row r="67" spans="2:31" ht="9.75" customHeight="1" x14ac:dyDescent="0.2">
      <c r="B67" s="64"/>
      <c r="C67" s="64"/>
      <c r="D67" s="64"/>
      <c r="E67" s="65"/>
      <c r="F67" s="64"/>
      <c r="G67" s="64"/>
      <c r="H67" s="64"/>
      <c r="I67" s="64"/>
      <c r="J67" s="64"/>
      <c r="K67" s="64"/>
      <c r="L67" s="64"/>
      <c r="M67" s="64"/>
      <c r="T67" s="69"/>
      <c r="U67" s="64"/>
      <c r="V67" s="64"/>
      <c r="W67" s="70"/>
      <c r="X67" s="70"/>
      <c r="Y67" s="64"/>
      <c r="Z67" s="64"/>
      <c r="AA67" s="64"/>
      <c r="AB67" s="64"/>
      <c r="AC67" s="64"/>
      <c r="AD67" s="70"/>
      <c r="AE67" s="64"/>
    </row>
    <row r="68" spans="2:31" x14ac:dyDescent="0.2">
      <c r="B68" s="64">
        <v>1</v>
      </c>
      <c r="C68" s="65">
        <f t="shared" ref="C68:D87" si="8">((($A$4/($A$4-1))*(C$56/C$63)*(1-$B68^(-C$63))*C$59)+(C$57*($B68^(-C$63))*C$60))/((($A$4/($A$4-1))*(C$56/C$63)*(1-$B68^(-C$63)))+C$57*($B68^(-C$63)))</f>
        <v>0.70381099999999996</v>
      </c>
      <c r="D68" s="65">
        <f t="shared" si="8"/>
        <v>0.51293614060393899</v>
      </c>
      <c r="E68" s="65"/>
      <c r="F68" s="65"/>
      <c r="G68" s="65">
        <f t="shared" ref="G68:K77" si="9">(($B68^(-G$63))+($A$4/($A$4-1))*(G$56/(G$63*G$57))*(1-$B68^(-G$63)))*G$57</f>
        <v>5.7949399999999995</v>
      </c>
      <c r="H68" s="65">
        <f t="shared" si="9"/>
        <v>487.82462544262756</v>
      </c>
      <c r="I68" s="65">
        <f t="shared" si="9"/>
        <v>18.106776566679649</v>
      </c>
      <c r="J68" s="65">
        <f t="shared" si="9"/>
        <v>13.491934635580893</v>
      </c>
      <c r="K68" s="65">
        <f t="shared" si="9"/>
        <v>7.6099566284960236</v>
      </c>
      <c r="L68" s="65"/>
      <c r="M68" s="65">
        <f t="shared" ref="M68:M87" si="10">J68/K68</f>
        <v>1.7729318699477714</v>
      </c>
      <c r="T68" s="70">
        <v>1</v>
      </c>
      <c r="U68" s="71">
        <f t="shared" ref="U68:V87" si="11">((($A$4/($A$4-1))*(U$56/U$63)*(1-$B68^(-U$63))*U$59)+(U$57*($B68^(-U$63))*U$60))/((($A$4/($A$4-1))*(U$56/U$63)*(1-$B68^(-U$63)))+U$57*($B68^(-U$63)))</f>
        <v>0.70381099999999996</v>
      </c>
      <c r="V68" s="71">
        <f t="shared" si="11"/>
        <v>0.51293614060393899</v>
      </c>
      <c r="W68" s="70"/>
      <c r="X68" s="70"/>
      <c r="Y68" s="70">
        <f t="shared" ref="Y68:AC77" si="12">(($B68^(-Y$63))+($A$4/($A$4-1))*(Y$56/(Y$63*Y$57))*(1-$B68^(-Y$63)))*Y$57</f>
        <v>5.7949399999999995</v>
      </c>
      <c r="Z68" s="70">
        <f t="shared" si="12"/>
        <v>487.82462544262756</v>
      </c>
      <c r="AA68" s="70">
        <f t="shared" si="12"/>
        <v>18.106776566679649</v>
      </c>
      <c r="AB68" s="70">
        <f t="shared" si="12"/>
        <v>13.491934635580893</v>
      </c>
      <c r="AC68" s="70">
        <f t="shared" si="12"/>
        <v>7.6099566284960236</v>
      </c>
      <c r="AD68" s="70"/>
      <c r="AE68" s="70">
        <f t="shared" ref="AE68:AE86" si="13">AB68/AC68</f>
        <v>1.7729318699477714</v>
      </c>
    </row>
    <row r="69" spans="2:31" x14ac:dyDescent="0.2">
      <c r="B69" s="56">
        <v>0.95</v>
      </c>
      <c r="C69" s="57">
        <f t="shared" si="8"/>
        <v>0.70383140967752322</v>
      </c>
      <c r="D69" s="57">
        <f t="shared" si="8"/>
        <v>0.51293371651041975</v>
      </c>
      <c r="E69" s="57"/>
      <c r="F69" s="58"/>
      <c r="G69" s="58">
        <f t="shared" si="9"/>
        <v>4.9267886924105264</v>
      </c>
      <c r="H69" s="58">
        <f t="shared" si="9"/>
        <v>461.51412951396452</v>
      </c>
      <c r="I69" s="58">
        <f t="shared" si="9"/>
        <v>18.675995144657584</v>
      </c>
      <c r="J69" s="58">
        <f t="shared" si="9"/>
        <v>14.001713058432447</v>
      </c>
      <c r="K69" s="58">
        <f t="shared" si="9"/>
        <v>7.4153698087523487</v>
      </c>
      <c r="L69" s="58"/>
      <c r="M69" s="58">
        <f t="shared" si="10"/>
        <v>1.888201589340325</v>
      </c>
      <c r="T69" s="70">
        <v>0.95</v>
      </c>
      <c r="U69" s="71">
        <f t="shared" si="11"/>
        <v>0.70385352499527265</v>
      </c>
      <c r="V69" s="71">
        <f t="shared" si="11"/>
        <v>0.5129345221532704</v>
      </c>
      <c r="W69" s="70"/>
      <c r="X69" s="70"/>
      <c r="Y69" s="70">
        <f t="shared" si="12"/>
        <v>4.9330573538264018</v>
      </c>
      <c r="Z69" s="70">
        <f t="shared" si="12"/>
        <v>462.50636302148195</v>
      </c>
      <c r="AA69" s="70">
        <f t="shared" si="12"/>
        <v>18.666292601003853</v>
      </c>
      <c r="AB69" s="70">
        <f t="shared" si="12"/>
        <v>13.991995097322709</v>
      </c>
      <c r="AC69" s="70">
        <f t="shared" si="12"/>
        <v>7.4145393712371002</v>
      </c>
      <c r="AD69" s="70"/>
      <c r="AE69" s="70">
        <f t="shared" si="13"/>
        <v>1.8871024074133649</v>
      </c>
    </row>
    <row r="70" spans="2:31" x14ac:dyDescent="0.2">
      <c r="B70" s="56">
        <v>0.9</v>
      </c>
      <c r="C70" s="57">
        <f t="shared" si="8"/>
        <v>0.70385413310110301</v>
      </c>
      <c r="D70" s="57">
        <f t="shared" si="8"/>
        <v>0.51293124789908862</v>
      </c>
      <c r="E70" s="57"/>
      <c r="F70" s="58"/>
      <c r="G70" s="58">
        <f t="shared" si="9"/>
        <v>4.1525165418238288</v>
      </c>
      <c r="H70" s="58">
        <f t="shared" si="9"/>
        <v>435.37302075908127</v>
      </c>
      <c r="I70" s="58">
        <f t="shared" si="9"/>
        <v>19.293167485560467</v>
      </c>
      <c r="J70" s="58">
        <f t="shared" si="9"/>
        <v>14.557432300788967</v>
      </c>
      <c r="K70" s="58">
        <f t="shared" si="9"/>
        <v>7.2164090043038494</v>
      </c>
      <c r="L70" s="58"/>
      <c r="M70" s="58">
        <f t="shared" si="10"/>
        <v>2.0172681858950829</v>
      </c>
      <c r="T70" s="70">
        <v>0.9</v>
      </c>
      <c r="U70" s="71">
        <f t="shared" si="11"/>
        <v>0.70390066107543336</v>
      </c>
      <c r="V70" s="71">
        <f t="shared" si="11"/>
        <v>0.51293287244177788</v>
      </c>
      <c r="W70" s="70"/>
      <c r="X70" s="70"/>
      <c r="Y70" s="70">
        <f t="shared" si="12"/>
        <v>4.1643759912893641</v>
      </c>
      <c r="Z70" s="70">
        <f t="shared" si="12"/>
        <v>437.35109976721481</v>
      </c>
      <c r="AA70" s="70">
        <f t="shared" si="12"/>
        <v>19.27294500842045</v>
      </c>
      <c r="AB70" s="70">
        <f t="shared" si="12"/>
        <v>14.537120603767566</v>
      </c>
      <c r="AC70" s="70">
        <f t="shared" si="12"/>
        <v>7.2147294624335601</v>
      </c>
      <c r="AD70" s="70"/>
      <c r="AE70" s="70">
        <f t="shared" si="13"/>
        <v>2.0149224831590749</v>
      </c>
    </row>
    <row r="71" spans="2:31" x14ac:dyDescent="0.2">
      <c r="B71" s="56">
        <v>0.85</v>
      </c>
      <c r="C71" s="57">
        <f t="shared" si="8"/>
        <v>0.70387957707629678</v>
      </c>
      <c r="D71" s="57">
        <f t="shared" si="8"/>
        <v>0.51292873088002766</v>
      </c>
      <c r="E71" s="57"/>
      <c r="F71" s="58"/>
      <c r="G71" s="58">
        <f t="shared" si="9"/>
        <v>3.4663478678615491</v>
      </c>
      <c r="H71" s="58">
        <f t="shared" si="9"/>
        <v>409.40953541838405</v>
      </c>
      <c r="I71" s="58">
        <f t="shared" si="9"/>
        <v>19.965352504826924</v>
      </c>
      <c r="J71" s="58">
        <f t="shared" si="9"/>
        <v>15.166148853966256</v>
      </c>
      <c r="K71" s="58">
        <f t="shared" si="9"/>
        <v>7.0127242011400766</v>
      </c>
      <c r="L71" s="58"/>
      <c r="M71" s="58">
        <f t="shared" si="10"/>
        <v>2.1626615305219983</v>
      </c>
      <c r="T71" s="70">
        <v>0.85</v>
      </c>
      <c r="U71" s="71">
        <f t="shared" si="11"/>
        <v>0.70395318004830443</v>
      </c>
      <c r="V71" s="71">
        <f t="shared" si="11"/>
        <v>0.51293118877996302</v>
      </c>
      <c r="W71" s="70"/>
      <c r="X71" s="70"/>
      <c r="Y71" s="70">
        <f t="shared" si="12"/>
        <v>3.4831619364742847</v>
      </c>
      <c r="Z71" s="70">
        <f t="shared" si="12"/>
        <v>412.36676131135118</v>
      </c>
      <c r="AA71" s="70">
        <f t="shared" si="12"/>
        <v>19.933672382513087</v>
      </c>
      <c r="AB71" s="70">
        <f t="shared" si="12"/>
        <v>15.1342331275755</v>
      </c>
      <c r="AC71" s="70">
        <f t="shared" si="12"/>
        <v>7.0101753943213385</v>
      </c>
      <c r="AD71" s="70"/>
      <c r="AE71" s="70">
        <f t="shared" si="13"/>
        <v>2.1588950741282642</v>
      </c>
    </row>
    <row r="72" spans="2:31" x14ac:dyDescent="0.2">
      <c r="B72" s="56">
        <v>0.8</v>
      </c>
      <c r="C72" s="57">
        <f t="shared" si="8"/>
        <v>0.70390824829077159</v>
      </c>
      <c r="D72" s="57">
        <f t="shared" si="8"/>
        <v>0.51292616098640098</v>
      </c>
      <c r="E72" s="57"/>
      <c r="F72" s="58"/>
      <c r="G72" s="58">
        <f t="shared" si="9"/>
        <v>2.8625627604497219</v>
      </c>
      <c r="H72" s="58">
        <f t="shared" si="9"/>
        <v>383.63281751213901</v>
      </c>
      <c r="I72" s="58">
        <f t="shared" si="9"/>
        <v>20.701147545845391</v>
      </c>
      <c r="J72" s="58">
        <f t="shared" si="9"/>
        <v>15.83650653361331</v>
      </c>
      <c r="K72" s="58">
        <f t="shared" si="9"/>
        <v>6.8039148135487482</v>
      </c>
      <c r="L72" s="58"/>
      <c r="M72" s="58">
        <f t="shared" si="10"/>
        <v>2.3275580261642626</v>
      </c>
      <c r="T72" s="70">
        <v>0.8</v>
      </c>
      <c r="U72" s="71">
        <f t="shared" si="11"/>
        <v>0.70401203323319306</v>
      </c>
      <c r="V72" s="71">
        <f t="shared" si="11"/>
        <v>0.51292946807989659</v>
      </c>
      <c r="W72" s="70"/>
      <c r="X72" s="70"/>
      <c r="Y72" s="70">
        <f t="shared" si="12"/>
        <v>2.8837365810702282</v>
      </c>
      <c r="Z72" s="70">
        <f t="shared" si="12"/>
        <v>387.56214683066474</v>
      </c>
      <c r="AA72" s="70">
        <f t="shared" si="12"/>
        <v>20.656925521735161</v>
      </c>
      <c r="AB72" s="70">
        <f t="shared" si="12"/>
        <v>15.791811706404623</v>
      </c>
      <c r="AC72" s="70">
        <f t="shared" si="12"/>
        <v>6.8004748716098602</v>
      </c>
      <c r="AD72" s="70"/>
      <c r="AE72" s="70">
        <f t="shared" si="13"/>
        <v>2.3221630848650228</v>
      </c>
    </row>
    <row r="73" spans="2:31" x14ac:dyDescent="0.2">
      <c r="B73" s="56">
        <v>0.75</v>
      </c>
      <c r="C73" s="57">
        <f t="shared" si="8"/>
        <v>0.70394078566064355</v>
      </c>
      <c r="D73" s="57">
        <f t="shared" si="8"/>
        <v>0.51292353304689231</v>
      </c>
      <c r="E73" s="57"/>
      <c r="F73" s="58"/>
      <c r="G73" s="58">
        <f t="shared" si="9"/>
        <v>2.3354997798932384</v>
      </c>
      <c r="H73" s="58">
        <f t="shared" si="9"/>
        <v>358.05308186613604</v>
      </c>
      <c r="I73" s="58">
        <f t="shared" si="9"/>
        <v>21.511146831827656</v>
      </c>
      <c r="J73" s="58">
        <f t="shared" si="9"/>
        <v>16.579221750405353</v>
      </c>
      <c r="K73" s="58">
        <f t="shared" si="9"/>
        <v>6.589518699872575</v>
      </c>
      <c r="L73" s="58"/>
      <c r="M73" s="58">
        <f t="shared" si="10"/>
        <v>2.5159988924116647</v>
      </c>
      <c r="T73" s="70">
        <v>0.75</v>
      </c>
      <c r="U73" s="71">
        <f t="shared" si="11"/>
        <v>0.70407840623305218</v>
      </c>
      <c r="V73" s="71">
        <f t="shared" si="11"/>
        <v>0.51292770676718746</v>
      </c>
      <c r="W73" s="70"/>
      <c r="X73" s="70"/>
      <c r="Y73" s="70">
        <f t="shared" si="12"/>
        <v>2.3604793649479707</v>
      </c>
      <c r="Z73" s="70">
        <f t="shared" si="12"/>
        <v>362.94708592474336</v>
      </c>
      <c r="AA73" s="70">
        <f t="shared" si="12"/>
        <v>21.45311806679964</v>
      </c>
      <c r="AB73" s="70">
        <f t="shared" si="12"/>
        <v>16.520368462836529</v>
      </c>
      <c r="AC73" s="70">
        <f t="shared" si="12"/>
        <v>6.58516378036144</v>
      </c>
      <c r="AD73" s="70"/>
      <c r="AE73" s="70">
        <f t="shared" si="13"/>
        <v>2.5087255251121143</v>
      </c>
    </row>
    <row r="74" spans="2:31" x14ac:dyDescent="0.2">
      <c r="B74" s="56">
        <v>0.7</v>
      </c>
      <c r="C74" s="57">
        <f t="shared" si="8"/>
        <v>0.70397800601909455</v>
      </c>
      <c r="D74" s="57">
        <f t="shared" si="8"/>
        <v>0.51292084101937019</v>
      </c>
      <c r="E74" s="57"/>
      <c r="F74" s="58"/>
      <c r="G74" s="58">
        <f t="shared" si="9"/>
        <v>1.8795589644530732</v>
      </c>
      <c r="H74" s="58">
        <f t="shared" si="9"/>
        <v>332.68181924912653</v>
      </c>
      <c r="I74" s="58">
        <f t="shared" si="9"/>
        <v>22.408578418055388</v>
      </c>
      <c r="J74" s="58">
        <f t="shared" si="9"/>
        <v>17.407761876863887</v>
      </c>
      <c r="K74" s="58">
        <f t="shared" si="9"/>
        <v>6.3689978843865838</v>
      </c>
      <c r="L74" s="58"/>
      <c r="M74" s="58">
        <f t="shared" si="10"/>
        <v>2.7332026470818147</v>
      </c>
      <c r="T74" s="70">
        <v>0.7</v>
      </c>
      <c r="U74" s="71">
        <f t="shared" si="11"/>
        <v>0.70415379486384766</v>
      </c>
      <c r="V74" s="71">
        <f t="shared" si="11"/>
        <v>0.51292590066621013</v>
      </c>
      <c r="W74" s="70"/>
      <c r="X74" s="70"/>
      <c r="Y74" s="70">
        <f t="shared" si="12"/>
        <v>1.9078307620204016</v>
      </c>
      <c r="Z74" s="70">
        <f t="shared" si="12"/>
        <v>338.53263601718936</v>
      </c>
      <c r="AA74" s="70">
        <f t="shared" si="12"/>
        <v>22.335252595836188</v>
      </c>
      <c r="AB74" s="70">
        <f t="shared" si="12"/>
        <v>17.333114039416429</v>
      </c>
      <c r="AC74" s="70">
        <f t="shared" si="12"/>
        <v>6.3637018489339177</v>
      </c>
      <c r="AD74" s="70"/>
      <c r="AE74" s="70">
        <f t="shared" si="13"/>
        <v>2.7237470344906507</v>
      </c>
    </row>
    <row r="75" spans="2:31" x14ac:dyDescent="0.2">
      <c r="B75" s="56">
        <v>0.65</v>
      </c>
      <c r="C75" s="57">
        <f t="shared" si="8"/>
        <v>0.70402097000013542</v>
      </c>
      <c r="D75" s="57">
        <f t="shared" si="8"/>
        <v>0.51291807777030574</v>
      </c>
      <c r="E75" s="57"/>
      <c r="F75" s="58"/>
      <c r="G75" s="58">
        <f t="shared" si="9"/>
        <v>1.4892052033268233</v>
      </c>
      <c r="H75" s="58">
        <f t="shared" si="9"/>
        <v>307.53205829550814</v>
      </c>
      <c r="I75" s="58">
        <f t="shared" si="9"/>
        <v>23.41020792723943</v>
      </c>
      <c r="J75" s="58">
        <f t="shared" si="9"/>
        <v>18.339314060149441</v>
      </c>
      <c r="K75" s="58">
        <f t="shared" si="9"/>
        <v>6.1417196851829301</v>
      </c>
      <c r="L75" s="58"/>
      <c r="M75" s="58">
        <f t="shared" si="10"/>
        <v>2.9860226451548328</v>
      </c>
      <c r="T75" s="70">
        <v>0.65</v>
      </c>
      <c r="U75" s="71">
        <f t="shared" si="11"/>
        <v>0.70424011234708128</v>
      </c>
      <c r="V75" s="71">
        <f t="shared" si="11"/>
        <v>0.51292404484791565</v>
      </c>
      <c r="W75" s="70"/>
      <c r="X75" s="70"/>
      <c r="Y75" s="70">
        <f t="shared" si="12"/>
        <v>1.52029562886778</v>
      </c>
      <c r="Z75" s="70">
        <f t="shared" si="12"/>
        <v>314.33133440055542</v>
      </c>
      <c r="AA75" s="70">
        <f t="shared" si="12"/>
        <v>23.319808955243129</v>
      </c>
      <c r="AB75" s="70">
        <f t="shared" si="12"/>
        <v>18.246907942863018</v>
      </c>
      <c r="AC75" s="70">
        <f t="shared" si="12"/>
        <v>6.1354536953249994</v>
      </c>
      <c r="AD75" s="70"/>
      <c r="AE75" s="70">
        <f t="shared" si="13"/>
        <v>2.9740111895500934</v>
      </c>
    </row>
    <row r="76" spans="2:31" x14ac:dyDescent="0.2">
      <c r="B76" s="56">
        <v>0.6</v>
      </c>
      <c r="C76" s="57">
        <f t="shared" si="8"/>
        <v>0.70407107928834656</v>
      </c>
      <c r="D76" s="57">
        <f t="shared" si="8"/>
        <v>0.51291523477658574</v>
      </c>
      <c r="E76" s="57"/>
      <c r="F76" s="58"/>
      <c r="G76" s="58">
        <f t="shared" si="9"/>
        <v>1.1589720487760549</v>
      </c>
      <c r="H76" s="58">
        <f t="shared" si="9"/>
        <v>282.61870552879986</v>
      </c>
      <c r="I76" s="58">
        <f t="shared" si="9"/>
        <v>24.537651830088446</v>
      </c>
      <c r="J76" s="58">
        <f t="shared" si="9"/>
        <v>19.396202957195474</v>
      </c>
      <c r="K76" s="58">
        <f t="shared" si="9"/>
        <v>5.9069312918992267</v>
      </c>
      <c r="L76" s="58"/>
      <c r="M76" s="58">
        <f t="shared" si="10"/>
        <v>3.2836344285560681</v>
      </c>
      <c r="T76" s="70">
        <v>0.6</v>
      </c>
      <c r="U76" s="71">
        <f t="shared" si="11"/>
        <v>0.70433984374547309</v>
      </c>
      <c r="V76" s="71">
        <f t="shared" si="11"/>
        <v>0.51292213342412307</v>
      </c>
      <c r="W76" s="70"/>
      <c r="X76" s="70"/>
      <c r="Y76" s="70">
        <f t="shared" si="12"/>
        <v>1.1924469893388494</v>
      </c>
      <c r="Z76" s="70">
        <f t="shared" si="12"/>
        <v>290.35752543669884</v>
      </c>
      <c r="AA76" s="70">
        <f t="shared" si="12"/>
        <v>24.428035154897383</v>
      </c>
      <c r="AB76" s="70">
        <f t="shared" si="12"/>
        <v>19.283649252764508</v>
      </c>
      <c r="AC76" s="70">
        <f t="shared" si="12"/>
        <v>5.8996632964060503</v>
      </c>
      <c r="AD76" s="70"/>
      <c r="AE76" s="70">
        <f t="shared" si="13"/>
        <v>3.2686016614730704</v>
      </c>
    </row>
    <row r="77" spans="2:31" x14ac:dyDescent="0.2">
      <c r="B77" s="56">
        <v>0.55000000000000004</v>
      </c>
      <c r="C77" s="57">
        <f t="shared" si="8"/>
        <v>0.70413022402949899</v>
      </c>
      <c r="D77" s="57">
        <f t="shared" si="8"/>
        <v>0.51291230171344593</v>
      </c>
      <c r="E77" s="57"/>
      <c r="F77" s="58"/>
      <c r="G77" s="58">
        <f t="shared" si="9"/>
        <v>0.88346606288841212</v>
      </c>
      <c r="H77" s="58">
        <f t="shared" si="9"/>
        <v>257.95899525990035</v>
      </c>
      <c r="I77" s="58">
        <f t="shared" si="9"/>
        <v>25.819339002413585</v>
      </c>
      <c r="J77" s="58">
        <f t="shared" si="9"/>
        <v>20.608024300992689</v>
      </c>
      <c r="K77" s="58">
        <f t="shared" si="9"/>
        <v>5.6637247654581611</v>
      </c>
      <c r="L77" s="58"/>
      <c r="M77" s="58">
        <f t="shared" si="10"/>
        <v>3.6385991824102391</v>
      </c>
      <c r="T77" s="70">
        <v>0.55000000000000004</v>
      </c>
      <c r="U77" s="71">
        <f t="shared" si="11"/>
        <v>0.70445627360489882</v>
      </c>
      <c r="V77" s="71">
        <f t="shared" si="11"/>
        <v>0.51292015926328094</v>
      </c>
      <c r="W77" s="70"/>
      <c r="X77" s="70"/>
      <c r="Y77" s="70">
        <f t="shared" si="12"/>
        <v>0.91893034992627209</v>
      </c>
      <c r="Z77" s="70">
        <f t="shared" si="12"/>
        <v>266.62779348826939</v>
      </c>
      <c r="AA77" s="70">
        <f t="shared" si="12"/>
        <v>25.687875489784275</v>
      </c>
      <c r="AB77" s="70">
        <f t="shared" si="12"/>
        <v>20.472369515458489</v>
      </c>
      <c r="AC77" s="70">
        <f t="shared" si="12"/>
        <v>5.6554188382912161</v>
      </c>
      <c r="AD77" s="70"/>
      <c r="AE77" s="70">
        <f t="shared" si="13"/>
        <v>3.6199563818060576</v>
      </c>
    </row>
    <row r="78" spans="2:31" x14ac:dyDescent="0.2">
      <c r="B78" s="56">
        <v>0.5</v>
      </c>
      <c r="C78" s="57">
        <f t="shared" si="8"/>
        <v>0.70420101318651285</v>
      </c>
      <c r="D78" s="57">
        <f t="shared" si="8"/>
        <v>0.51290926587029895</v>
      </c>
      <c r="E78" s="57"/>
      <c r="F78" s="58"/>
      <c r="G78" s="58">
        <f t="shared" ref="G78:K87" si="14">(($B78^(-G$63))+($A$4/($A$4-1))*(G$56/(G$63*G$57))*(1-$B78^(-G$63)))*G$57</f>
        <v>0.65737182499145952</v>
      </c>
      <c r="H78" s="58">
        <f t="shared" si="14"/>
        <v>233.57309815353827</v>
      </c>
      <c r="I78" s="58">
        <f t="shared" si="14"/>
        <v>27.293535520635064</v>
      </c>
      <c r="J78" s="58">
        <f t="shared" si="14"/>
        <v>22.014961826122665</v>
      </c>
      <c r="K78" s="58">
        <f t="shared" si="14"/>
        <v>5.4109876176759979</v>
      </c>
      <c r="L78" s="58"/>
      <c r="M78" s="58">
        <f t="shared" si="10"/>
        <v>4.0685662917073948</v>
      </c>
      <c r="T78" s="70">
        <v>0.5</v>
      </c>
      <c r="U78" s="71">
        <f t="shared" si="11"/>
        <v>0.70459383029115696</v>
      </c>
      <c r="V78" s="71">
        <f t="shared" si="11"/>
        <v>0.51291811358756045</v>
      </c>
      <c r="W78" s="70"/>
      <c r="X78" s="70"/>
      <c r="Y78" s="70">
        <f t="shared" ref="Y78:AC87" si="15">(($B78^(-Y$63))+($A$4/($A$4-1))*(Y$56/(Y$63*Y$57))*(1-$B78^(-Y$63)))*Y$57</f>
        <v>0.69446867102343313</v>
      </c>
      <c r="Z78" s="70">
        <f t="shared" si="15"/>
        <v>243.16154853462265</v>
      </c>
      <c r="AA78" s="70">
        <f t="shared" si="15"/>
        <v>27.136943776732917</v>
      </c>
      <c r="AB78" s="70">
        <f t="shared" si="15"/>
        <v>21.85248643865603</v>
      </c>
      <c r="AC78" s="70">
        <f t="shared" si="15"/>
        <v>5.4016030850346857</v>
      </c>
      <c r="AD78" s="70"/>
      <c r="AE78" s="70">
        <f t="shared" si="13"/>
        <v>4.0455557534760453</v>
      </c>
    </row>
    <row r="79" spans="2:31" x14ac:dyDescent="0.2">
      <c r="B79" s="56">
        <v>0.45</v>
      </c>
      <c r="C79" s="57">
        <f t="shared" si="8"/>
        <v>0.70428714745471899</v>
      </c>
      <c r="D79" s="57">
        <f t="shared" si="8"/>
        <v>0.5129061112973512</v>
      </c>
      <c r="E79" s="57"/>
      <c r="F79" s="58"/>
      <c r="G79" s="58">
        <f t="shared" si="14"/>
        <v>0.47545776973836984</v>
      </c>
      <c r="H79" s="58">
        <f t="shared" si="14"/>
        <v>209.48496603349668</v>
      </c>
      <c r="I79" s="58">
        <f t="shared" si="14"/>
        <v>29.013187320330594</v>
      </c>
      <c r="J79" s="58">
        <f t="shared" si="14"/>
        <v>23.673144916418057</v>
      </c>
      <c r="K79" s="58">
        <f t="shared" si="14"/>
        <v>5.1473309266531633</v>
      </c>
      <c r="L79" s="58"/>
      <c r="M79" s="58">
        <f t="shared" si="10"/>
        <v>4.5991107340383355</v>
      </c>
      <c r="T79" s="70">
        <v>0.45</v>
      </c>
      <c r="U79" s="71">
        <f t="shared" si="11"/>
        <v>0.70475862242164244</v>
      </c>
      <c r="V79" s="71">
        <f t="shared" si="11"/>
        <v>0.5129159853843388</v>
      </c>
      <c r="W79" s="70"/>
      <c r="X79" s="70"/>
      <c r="Y79" s="70">
        <f t="shared" si="15"/>
        <v>0.51386816285505243</v>
      </c>
      <c r="Z79" s="70">
        <f t="shared" si="15"/>
        <v>219.98183911736157</v>
      </c>
      <c r="AA79" s="70">
        <f t="shared" si="15"/>
        <v>28.827283468037617</v>
      </c>
      <c r="AB79" s="70">
        <f t="shared" si="15"/>
        <v>23.47905940568614</v>
      </c>
      <c r="AC79" s="70">
        <f t="shared" si="15"/>
        <v>5.1368211872395726</v>
      </c>
      <c r="AD79" s="70"/>
      <c r="AE79" s="70">
        <f t="shared" si="13"/>
        <v>4.5707371446003808</v>
      </c>
    </row>
    <row r="80" spans="2:31" x14ac:dyDescent="0.2">
      <c r="B80" s="56">
        <v>0.39999999999999902</v>
      </c>
      <c r="C80" s="57">
        <f t="shared" si="8"/>
        <v>0.70439404851378329</v>
      </c>
      <c r="D80" s="57">
        <f t="shared" si="8"/>
        <v>0.51290281751354116</v>
      </c>
      <c r="E80" s="57"/>
      <c r="F80" s="58"/>
      <c r="G80" s="58">
        <f t="shared" si="14"/>
        <v>0.33258309129252972</v>
      </c>
      <c r="H80" s="58">
        <f t="shared" si="14"/>
        <v>185.72354139740477</v>
      </c>
      <c r="I80" s="58">
        <f t="shared" si="14"/>
        <v>31.054028501826252</v>
      </c>
      <c r="J80" s="58">
        <f t="shared" si="14"/>
        <v>25.66370701088097</v>
      </c>
      <c r="K80" s="58">
        <f t="shared" si="14"/>
        <v>4.8709810093493129</v>
      </c>
      <c r="L80" s="58"/>
      <c r="M80" s="58">
        <f t="shared" si="10"/>
        <v>5.2686937111071268</v>
      </c>
      <c r="T80" s="70">
        <v>0.39999999999999902</v>
      </c>
      <c r="U80" s="71">
        <f t="shared" si="11"/>
        <v>0.7049593033581425</v>
      </c>
      <c r="V80" s="71">
        <f t="shared" si="11"/>
        <v>0.51291376051526605</v>
      </c>
      <c r="W80" s="70"/>
      <c r="X80" s="70"/>
      <c r="Y80" s="70">
        <f t="shared" si="15"/>
        <v>0.37202513980873703</v>
      </c>
      <c r="Z80" s="70">
        <f t="shared" si="15"/>
        <v>197.11651624135069</v>
      </c>
      <c r="AA80" s="70">
        <f t="shared" si="15"/>
        <v>30.833337747945954</v>
      </c>
      <c r="AB80" s="70">
        <f t="shared" si="15"/>
        <v>25.431675200044186</v>
      </c>
      <c r="AC80" s="70">
        <f t="shared" si="15"/>
        <v>4.8592918923243955</v>
      </c>
      <c r="AD80" s="70"/>
      <c r="AE80" s="70">
        <f t="shared" si="13"/>
        <v>5.233617523618074</v>
      </c>
    </row>
    <row r="81" spans="2:31" x14ac:dyDescent="0.2">
      <c r="B81" s="56">
        <v>0.34999999999999898</v>
      </c>
      <c r="C81" s="57">
        <f t="shared" si="8"/>
        <v>0.70452997454134714</v>
      </c>
      <c r="D81" s="57">
        <f t="shared" si="8"/>
        <v>0.51289935746348181</v>
      </c>
      <c r="E81" s="57"/>
      <c r="F81" s="58"/>
      <c r="G81" s="58">
        <f t="shared" si="14"/>
        <v>0.22370604988841888</v>
      </c>
      <c r="H81" s="58">
        <f t="shared" si="14"/>
        <v>162.32455512783031</v>
      </c>
      <c r="I81" s="58">
        <f t="shared" si="14"/>
        <v>33.52891812338666</v>
      </c>
      <c r="J81" s="58">
        <f t="shared" si="14"/>
        <v>28.10897660253757</v>
      </c>
      <c r="K81" s="58">
        <f t="shared" si="14"/>
        <v>4.5796090092055275</v>
      </c>
      <c r="L81" s="58"/>
      <c r="M81" s="58">
        <f t="shared" si="10"/>
        <v>6.1378551195168356</v>
      </c>
      <c r="T81" s="70">
        <v>0.34999999999999898</v>
      </c>
      <c r="U81" s="71">
        <f t="shared" si="11"/>
        <v>0.70520852024788105</v>
      </c>
      <c r="V81" s="71">
        <f t="shared" si="11"/>
        <v>0.51291142030766124</v>
      </c>
      <c r="W81" s="70"/>
      <c r="X81" s="70"/>
      <c r="Y81" s="70">
        <f t="shared" si="15"/>
        <v>0.26393426701666206</v>
      </c>
      <c r="Z81" s="70">
        <f t="shared" si="15"/>
        <v>174.59996328970232</v>
      </c>
      <c r="AA81" s="70">
        <f t="shared" si="15"/>
        <v>33.266041949844443</v>
      </c>
      <c r="AB81" s="70">
        <f t="shared" si="15"/>
        <v>27.830330353487376</v>
      </c>
      <c r="AC81" s="70">
        <f t="shared" si="15"/>
        <v>4.5666764048769428</v>
      </c>
      <c r="AD81" s="70"/>
      <c r="AE81" s="70">
        <f t="shared" si="13"/>
        <v>6.0942199284727545</v>
      </c>
    </row>
    <row r="82" spans="2:31" x14ac:dyDescent="0.2">
      <c r="B82" s="56">
        <v>0.29999999999999899</v>
      </c>
      <c r="C82" s="57">
        <f t="shared" si="8"/>
        <v>0.70470811959992896</v>
      </c>
      <c r="D82" s="57">
        <f t="shared" si="8"/>
        <v>0.51289569410794233</v>
      </c>
      <c r="E82" s="57"/>
      <c r="F82" s="58"/>
      <c r="G82" s="58">
        <f t="shared" si="14"/>
        <v>0.14389417960577866</v>
      </c>
      <c r="H82" s="58">
        <f t="shared" si="14"/>
        <v>139.3333253091898</v>
      </c>
      <c r="I82" s="58">
        <f t="shared" si="14"/>
        <v>36.614970845486432</v>
      </c>
      <c r="J82" s="58">
        <f t="shared" si="14"/>
        <v>31.203492417183373</v>
      </c>
      <c r="K82" s="58">
        <f t="shared" si="14"/>
        <v>4.2700481293565264</v>
      </c>
      <c r="L82" s="58"/>
      <c r="M82" s="58">
        <f t="shared" si="10"/>
        <v>7.3075270985026517</v>
      </c>
      <c r="T82" s="70">
        <v>0.29999999999999899</v>
      </c>
      <c r="U82" s="71">
        <f t="shared" si="11"/>
        <v>0.70552545729890215</v>
      </c>
      <c r="V82" s="71">
        <f t="shared" si="11"/>
        <v>0.51290893920408953</v>
      </c>
      <c r="W82" s="70"/>
      <c r="X82" s="70"/>
      <c r="Y82" s="70">
        <f t="shared" si="15"/>
        <v>0.18469869442245013</v>
      </c>
      <c r="Z82" s="70">
        <f t="shared" si="15"/>
        <v>152.47578929041777</v>
      </c>
      <c r="AA82" s="70">
        <f t="shared" si="15"/>
        <v>36.299491748546558</v>
      </c>
      <c r="AB82" s="70">
        <f t="shared" si="15"/>
        <v>30.86585507907926</v>
      </c>
      <c r="AC82" s="70">
        <f t="shared" si="15"/>
        <v>4.2557944131036169</v>
      </c>
      <c r="AD82" s="70"/>
      <c r="AE82" s="70">
        <f t="shared" si="13"/>
        <v>7.2526659145101338</v>
      </c>
    </row>
    <row r="83" spans="2:31" x14ac:dyDescent="0.2">
      <c r="B83" s="56">
        <v>0.249999999999999</v>
      </c>
      <c r="C83" s="57">
        <f t="shared" si="8"/>
        <v>0.70495086803144968</v>
      </c>
      <c r="D83" s="57">
        <f t="shared" si="8"/>
        <v>0.51289177432813804</v>
      </c>
      <c r="E83" s="57"/>
      <c r="F83" s="58"/>
      <c r="G83" s="58">
        <f t="shared" si="14"/>
        <v>8.8337173055325013E-2</v>
      </c>
      <c r="H83" s="58">
        <f t="shared" si="14"/>
        <v>116.80938009358064</v>
      </c>
      <c r="I83" s="58">
        <f t="shared" si="14"/>
        <v>40.609573528951643</v>
      </c>
      <c r="J83" s="58">
        <f t="shared" si="14"/>
        <v>35.278941679822722</v>
      </c>
      <c r="K83" s="58">
        <f t="shared" si="14"/>
        <v>3.9377913450656576</v>
      </c>
      <c r="L83" s="58"/>
      <c r="M83" s="58">
        <f t="shared" si="10"/>
        <v>8.9590683173271319</v>
      </c>
      <c r="T83" s="70">
        <v>0.249999999999999</v>
      </c>
      <c r="U83" s="71">
        <f t="shared" si="11"/>
        <v>0.70594054909677983</v>
      </c>
      <c r="V83" s="71">
        <f t="shared" si="11"/>
        <v>0.51290628056071363</v>
      </c>
      <c r="W83" s="70"/>
      <c r="X83" s="70"/>
      <c r="Y83" s="70">
        <f t="shared" si="15"/>
        <v>0.12954284843041516</v>
      </c>
      <c r="Z83" s="70">
        <f t="shared" si="15"/>
        <v>130.80127744257979</v>
      </c>
      <c r="AA83" s="70">
        <f t="shared" si="15"/>
        <v>40.226004934558411</v>
      </c>
      <c r="AB83" s="70">
        <f t="shared" si="15"/>
        <v>34.863613612445477</v>
      </c>
      <c r="AC83" s="70">
        <f t="shared" si="15"/>
        <v>3.9221196576534765</v>
      </c>
      <c r="AD83" s="70"/>
      <c r="AE83" s="70">
        <f t="shared" si="13"/>
        <v>8.8889724576388005</v>
      </c>
    </row>
    <row r="84" spans="2:31" x14ac:dyDescent="0.2">
      <c r="B84" s="56">
        <v>0.19999999999999901</v>
      </c>
      <c r="C84" s="57">
        <f t="shared" si="8"/>
        <v>0.70529926534617371</v>
      </c>
      <c r="D84" s="57">
        <f t="shared" si="8"/>
        <v>0.51288751698308832</v>
      </c>
      <c r="E84" s="57"/>
      <c r="F84" s="58"/>
      <c r="G84" s="58">
        <f t="shared" si="14"/>
        <v>5.2363724579804281E-2</v>
      </c>
      <c r="H84" s="58">
        <f t="shared" si="14"/>
        <v>94.834715028877255</v>
      </c>
      <c r="I84" s="58">
        <f t="shared" si="14"/>
        <v>46.060338887934861</v>
      </c>
      <c r="J84" s="58">
        <f t="shared" si="14"/>
        <v>40.957309417007238</v>
      </c>
      <c r="K84" s="58">
        <f t="shared" si="14"/>
        <v>3.5760146585105579</v>
      </c>
      <c r="L84" s="58"/>
      <c r="M84" s="58">
        <f t="shared" si="10"/>
        <v>11.453339353498714</v>
      </c>
      <c r="T84" s="70">
        <v>0.19999999999999901</v>
      </c>
      <c r="U84" s="71">
        <f t="shared" si="11"/>
        <v>0.70650479820347578</v>
      </c>
      <c r="V84" s="71">
        <f t="shared" si="11"/>
        <v>0.5129033884166172</v>
      </c>
      <c r="W84" s="70"/>
      <c r="X84" s="70"/>
      <c r="Y84" s="70">
        <f t="shared" si="15"/>
        <v>9.3829153486891859E-2</v>
      </c>
      <c r="Z84" s="70">
        <f t="shared" si="15"/>
        <v>109.65533104029876</v>
      </c>
      <c r="AA84" s="70">
        <f t="shared" si="15"/>
        <v>45.583859958412283</v>
      </c>
      <c r="AB84" s="70">
        <f t="shared" si="15"/>
        <v>40.433734012427912</v>
      </c>
      <c r="AC84" s="70">
        <f t="shared" si="15"/>
        <v>3.5587990179516353</v>
      </c>
      <c r="AD84" s="70"/>
      <c r="AE84" s="70">
        <f t="shared" si="13"/>
        <v>11.361623347783393</v>
      </c>
    </row>
    <row r="85" spans="2:31" x14ac:dyDescent="0.2">
      <c r="B85" s="56">
        <v>0.149999999999999</v>
      </c>
      <c r="C85" s="57">
        <f t="shared" si="8"/>
        <v>0.70583686994629291</v>
      </c>
      <c r="D85" s="57">
        <f t="shared" si="8"/>
        <v>0.51288278630386397</v>
      </c>
      <c r="E85" s="57"/>
      <c r="F85" s="58"/>
      <c r="G85" s="58">
        <f t="shared" si="14"/>
        <v>3.1464628834821977E-2</v>
      </c>
      <c r="H85" s="58">
        <f t="shared" si="14"/>
        <v>73.53024472807185</v>
      </c>
      <c r="I85" s="58">
        <f t="shared" si="14"/>
        <v>54.120822457970512</v>
      </c>
      <c r="J85" s="58">
        <f t="shared" si="14"/>
        <v>49.578612667636172</v>
      </c>
      <c r="K85" s="58">
        <f t="shared" si="14"/>
        <v>3.1734204998215159</v>
      </c>
      <c r="L85" s="58"/>
      <c r="M85" s="58">
        <f t="shared" si="10"/>
        <v>15.623083253676796</v>
      </c>
      <c r="T85" s="70">
        <v>0.149999999999999</v>
      </c>
      <c r="U85" s="71">
        <f t="shared" si="11"/>
        <v>0.7073096475756312</v>
      </c>
      <c r="V85" s="71">
        <f t="shared" si="11"/>
        <v>0.51290016916026671</v>
      </c>
      <c r="W85" s="70"/>
      <c r="X85" s="70"/>
      <c r="Y85" s="70">
        <f t="shared" si="15"/>
        <v>7.308096387310814E-2</v>
      </c>
      <c r="Z85" s="70">
        <f t="shared" si="15"/>
        <v>89.154304709142707</v>
      </c>
      <c r="AA85" s="70">
        <f t="shared" si="15"/>
        <v>53.506949569898161</v>
      </c>
      <c r="AB85" s="70">
        <f t="shared" si="15"/>
        <v>48.890688428447028</v>
      </c>
      <c r="AC85" s="70">
        <f t="shared" si="15"/>
        <v>3.1544867095274998</v>
      </c>
      <c r="AD85" s="70"/>
      <c r="AE85" s="70">
        <f t="shared" si="13"/>
        <v>15.498777750682045</v>
      </c>
    </row>
    <row r="86" spans="2:31" x14ac:dyDescent="0.2">
      <c r="B86" s="60">
        <v>9.9999999999999006E-2</v>
      </c>
      <c r="C86" s="61">
        <f t="shared" si="8"/>
        <v>0.70676085509452835</v>
      </c>
      <c r="D86" s="61">
        <f t="shared" si="8"/>
        <v>0.51287731972143258</v>
      </c>
      <c r="E86" s="61"/>
      <c r="F86" s="62"/>
      <c r="G86" s="62">
        <f t="shared" si="14"/>
        <v>2.1326758378791628E-2</v>
      </c>
      <c r="H86" s="62">
        <f t="shared" si="14"/>
        <v>53.09448475357005</v>
      </c>
      <c r="I86" s="62">
        <f t="shared" si="14"/>
        <v>67.811709579987451</v>
      </c>
      <c r="J86" s="62">
        <f t="shared" si="14"/>
        <v>64.75801187522184</v>
      </c>
      <c r="K86" s="62">
        <f t="shared" si="14"/>
        <v>2.7084537279906522</v>
      </c>
      <c r="L86" s="62"/>
      <c r="M86" s="62">
        <f t="shared" si="10"/>
        <v>23.909587675793347</v>
      </c>
      <c r="T86" s="70">
        <v>9.9999999999999006E-2</v>
      </c>
      <c r="U86" s="71">
        <f t="shared" si="11"/>
        <v>0.70853302147150166</v>
      </c>
      <c r="V86" s="71">
        <f t="shared" si="11"/>
        <v>0.51289644180507921</v>
      </c>
      <c r="W86" s="70"/>
      <c r="X86" s="70"/>
      <c r="Y86" s="70">
        <f t="shared" si="15"/>
        <v>6.301629595310039E-2</v>
      </c>
      <c r="Z86" s="70">
        <f t="shared" si="15"/>
        <v>69.489227501444788</v>
      </c>
      <c r="AA86" s="70">
        <f t="shared" si="15"/>
        <v>66.964470398018719</v>
      </c>
      <c r="AB86" s="70">
        <f t="shared" si="15"/>
        <v>63.78072111019312</v>
      </c>
      <c r="AC86" s="70">
        <f t="shared" si="15"/>
        <v>2.6875356005705093</v>
      </c>
      <c r="AD86" s="70"/>
      <c r="AE86" s="70">
        <f t="shared" si="13"/>
        <v>23.732046971453613</v>
      </c>
    </row>
    <row r="87" spans="2:31" x14ac:dyDescent="0.2">
      <c r="B87" s="60">
        <v>4.9999999999998997E-2</v>
      </c>
      <c r="C87" s="61">
        <f t="shared" si="8"/>
        <v>0.70865072707860044</v>
      </c>
      <c r="D87" s="61">
        <f t="shared" si="8"/>
        <v>0.51287044793286385</v>
      </c>
      <c r="E87" s="61"/>
      <c r="F87" s="62"/>
      <c r="G87" s="62">
        <f t="shared" si="14"/>
        <v>1.7889118495926778E-2</v>
      </c>
      <c r="H87" s="62">
        <f t="shared" si="14"/>
        <v>33.925496737690366</v>
      </c>
      <c r="I87" s="62">
        <f t="shared" si="14"/>
        <v>99.33992103302117</v>
      </c>
      <c r="J87" s="62">
        <f t="shared" si="14"/>
        <v>101.79790754280829</v>
      </c>
      <c r="K87" s="62">
        <f t="shared" si="14"/>
        <v>2.1272324725680187</v>
      </c>
      <c r="L87" s="62"/>
      <c r="M87" s="62">
        <f t="shared" si="10"/>
        <v>47.854622781268809</v>
      </c>
      <c r="T87" s="70">
        <v>4.9999999999998997E-2</v>
      </c>
      <c r="U87" s="71">
        <f t="shared" si="11"/>
        <v>0.71055073774043354</v>
      </c>
      <c r="V87" s="71">
        <f t="shared" si="11"/>
        <v>0.51289174516041025</v>
      </c>
      <c r="W87" s="70"/>
      <c r="X87" s="70"/>
      <c r="Y87" s="70">
        <f t="shared" si="15"/>
        <v>5.9603478241563319E-2</v>
      </c>
      <c r="Z87" s="70">
        <f t="shared" si="15"/>
        <v>51.043149166405975</v>
      </c>
      <c r="AA87" s="70">
        <f t="shared" si="15"/>
        <v>97.955271689504613</v>
      </c>
      <c r="AB87" s="70">
        <f t="shared" si="15"/>
        <v>100.11452124789635</v>
      </c>
      <c r="AC87" s="70">
        <f t="shared" si="15"/>
        <v>2.1038338691536715</v>
      </c>
      <c r="AD87" s="70"/>
      <c r="AE87" s="70">
        <f>AB87/AC87</f>
        <v>47.586704784903162</v>
      </c>
    </row>
    <row r="88" spans="2:31" ht="9.75" customHeight="1" x14ac:dyDescent="0.2">
      <c r="B88" s="66"/>
      <c r="C88" s="67"/>
      <c r="D88" s="67"/>
      <c r="E88" s="67"/>
      <c r="F88" s="68"/>
      <c r="G88" s="68"/>
      <c r="H88" s="68"/>
      <c r="I88" s="68"/>
      <c r="J88" s="68"/>
      <c r="K88" s="68"/>
      <c r="L88" s="68"/>
      <c r="M88" s="68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88"/>
  <sheetViews>
    <sheetView zoomScaleNormal="100" workbookViewId="0">
      <selection activeCell="A2" sqref="A2"/>
    </sheetView>
  </sheetViews>
  <sheetFormatPr baseColWidth="10" defaultColWidth="8.83203125" defaultRowHeight="15" x14ac:dyDescent="0.2"/>
  <cols>
    <col min="3" max="3" width="9.5" customWidth="1"/>
    <col min="4" max="4" width="12.33203125" customWidth="1"/>
  </cols>
  <sheetData>
    <row r="1" spans="1:16384" ht="38.25" customHeight="1" x14ac:dyDescent="0.2">
      <c r="A1" s="92" t="s">
        <v>104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2"/>
      <c r="JU1" s="92"/>
      <c r="JV1" s="92"/>
      <c r="JW1" s="92"/>
      <c r="JX1" s="92"/>
      <c r="JY1" s="92"/>
      <c r="JZ1" s="92"/>
      <c r="KA1" s="92"/>
      <c r="KB1" s="92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2"/>
      <c r="LA1" s="92"/>
      <c r="LB1" s="92"/>
      <c r="LC1" s="92"/>
      <c r="LD1" s="92"/>
      <c r="LE1" s="92"/>
      <c r="LF1" s="92"/>
      <c r="LG1" s="92"/>
      <c r="LH1" s="92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2"/>
      <c r="MG1" s="92"/>
      <c r="MH1" s="92"/>
      <c r="MI1" s="92"/>
      <c r="MJ1" s="92"/>
      <c r="MK1" s="92"/>
      <c r="ML1" s="92"/>
      <c r="MM1" s="92"/>
      <c r="MN1" s="92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2"/>
      <c r="NM1" s="92"/>
      <c r="NN1" s="92"/>
      <c r="NO1" s="92"/>
      <c r="NP1" s="92"/>
      <c r="NQ1" s="92"/>
      <c r="NR1" s="92"/>
      <c r="NS1" s="92"/>
      <c r="NT1" s="92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2"/>
      <c r="OS1" s="92"/>
      <c r="OT1" s="92"/>
      <c r="OU1" s="92"/>
      <c r="OV1" s="92"/>
      <c r="OW1" s="92"/>
      <c r="OX1" s="92"/>
      <c r="OY1" s="92"/>
      <c r="OZ1" s="92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2"/>
      <c r="PY1" s="92"/>
      <c r="PZ1" s="92"/>
      <c r="QA1" s="92"/>
      <c r="QB1" s="92"/>
      <c r="QC1" s="92"/>
      <c r="QD1" s="92"/>
      <c r="QE1" s="92"/>
      <c r="QF1" s="92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2"/>
      <c r="RE1" s="92"/>
      <c r="RF1" s="92"/>
      <c r="RG1" s="92"/>
      <c r="RH1" s="92"/>
      <c r="RI1" s="92"/>
      <c r="RJ1" s="92"/>
      <c r="RK1" s="92"/>
      <c r="RL1" s="92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2"/>
      <c r="SK1" s="92"/>
      <c r="SL1" s="92"/>
      <c r="SM1" s="92"/>
      <c r="SN1" s="92"/>
      <c r="SO1" s="92"/>
      <c r="SP1" s="92"/>
      <c r="SQ1" s="92"/>
      <c r="SR1" s="92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2"/>
      <c r="TQ1" s="92"/>
      <c r="TR1" s="92"/>
      <c r="TS1" s="92"/>
      <c r="TT1" s="92"/>
      <c r="TU1" s="92"/>
      <c r="TV1" s="92"/>
      <c r="TW1" s="92"/>
      <c r="TX1" s="92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2"/>
      <c r="UW1" s="92"/>
      <c r="UX1" s="92"/>
      <c r="UY1" s="92"/>
      <c r="UZ1" s="92"/>
      <c r="VA1" s="92"/>
      <c r="VB1" s="92"/>
      <c r="VC1" s="92"/>
      <c r="VD1" s="92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2"/>
      <c r="WC1" s="92"/>
      <c r="WD1" s="92"/>
      <c r="WE1" s="92"/>
      <c r="WF1" s="92"/>
      <c r="WG1" s="92"/>
      <c r="WH1" s="92"/>
      <c r="WI1" s="92"/>
      <c r="WJ1" s="92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2"/>
      <c r="XI1" s="92"/>
      <c r="XJ1" s="92"/>
      <c r="XK1" s="92"/>
      <c r="XL1" s="92"/>
      <c r="XM1" s="92"/>
      <c r="XN1" s="92"/>
      <c r="XO1" s="92"/>
      <c r="XP1" s="92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2"/>
      <c r="YO1" s="92"/>
      <c r="YP1" s="92"/>
      <c r="YQ1" s="92"/>
      <c r="YR1" s="92"/>
      <c r="YS1" s="92"/>
      <c r="YT1" s="92"/>
      <c r="YU1" s="92"/>
      <c r="YV1" s="92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2"/>
      <c r="ZU1" s="92"/>
      <c r="ZV1" s="92"/>
      <c r="ZW1" s="92"/>
      <c r="ZX1" s="92"/>
      <c r="ZY1" s="92"/>
      <c r="ZZ1" s="92"/>
      <c r="AAA1" s="92"/>
      <c r="AAB1" s="92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2"/>
      <c r="ABA1" s="92"/>
      <c r="ABB1" s="92"/>
      <c r="ABC1" s="92"/>
      <c r="ABD1" s="92"/>
      <c r="ABE1" s="92"/>
      <c r="ABF1" s="92"/>
      <c r="ABG1" s="92"/>
      <c r="ABH1" s="92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2"/>
      <c r="ACG1" s="92"/>
      <c r="ACH1" s="92"/>
      <c r="ACI1" s="92"/>
      <c r="ACJ1" s="92"/>
      <c r="ACK1" s="92"/>
      <c r="ACL1" s="92"/>
      <c r="ACM1" s="92"/>
      <c r="ACN1" s="92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2"/>
      <c r="ADM1" s="92"/>
      <c r="ADN1" s="92"/>
      <c r="ADO1" s="92"/>
      <c r="ADP1" s="92"/>
      <c r="ADQ1" s="92"/>
      <c r="ADR1" s="92"/>
      <c r="ADS1" s="92"/>
      <c r="ADT1" s="92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2"/>
      <c r="AES1" s="92"/>
      <c r="AET1" s="92"/>
      <c r="AEU1" s="92"/>
      <c r="AEV1" s="92"/>
      <c r="AEW1" s="92"/>
      <c r="AEX1" s="92"/>
      <c r="AEY1" s="92"/>
      <c r="AEZ1" s="92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2"/>
      <c r="AFY1" s="92"/>
      <c r="AFZ1" s="92"/>
      <c r="AGA1" s="92"/>
      <c r="AGB1" s="92"/>
      <c r="AGC1" s="92"/>
      <c r="AGD1" s="92"/>
      <c r="AGE1" s="92"/>
      <c r="AGF1" s="92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2"/>
      <c r="AHE1" s="92"/>
      <c r="AHF1" s="92"/>
      <c r="AHG1" s="92"/>
      <c r="AHH1" s="92"/>
      <c r="AHI1" s="92"/>
      <c r="AHJ1" s="92"/>
      <c r="AHK1" s="92"/>
      <c r="AHL1" s="92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2"/>
      <c r="AIK1" s="92"/>
      <c r="AIL1" s="92"/>
      <c r="AIM1" s="92"/>
      <c r="AIN1" s="92"/>
      <c r="AIO1" s="92"/>
      <c r="AIP1" s="92"/>
      <c r="AIQ1" s="92"/>
      <c r="AIR1" s="92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2"/>
      <c r="AJQ1" s="92"/>
      <c r="AJR1" s="92"/>
      <c r="AJS1" s="92"/>
      <c r="AJT1" s="92"/>
      <c r="AJU1" s="92"/>
      <c r="AJV1" s="92"/>
      <c r="AJW1" s="92"/>
      <c r="AJX1" s="92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2"/>
      <c r="AKW1" s="92"/>
      <c r="AKX1" s="92"/>
      <c r="AKY1" s="92"/>
      <c r="AKZ1" s="92"/>
      <c r="ALA1" s="92"/>
      <c r="ALB1" s="92"/>
      <c r="ALC1" s="92"/>
      <c r="ALD1" s="92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2"/>
      <c r="AMC1" s="92"/>
      <c r="AMD1" s="92"/>
      <c r="AME1" s="92"/>
      <c r="AMF1" s="92"/>
      <c r="AMG1" s="92"/>
      <c r="AMH1" s="92"/>
      <c r="AMI1" s="92"/>
      <c r="AMJ1" s="92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2"/>
      <c r="ANI1" s="92"/>
      <c r="ANJ1" s="92"/>
      <c r="ANK1" s="92"/>
      <c r="ANL1" s="92"/>
      <c r="ANM1" s="92"/>
      <c r="ANN1" s="92"/>
      <c r="ANO1" s="92"/>
      <c r="ANP1" s="92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2"/>
      <c r="AOO1" s="92"/>
      <c r="AOP1" s="92"/>
      <c r="AOQ1" s="92"/>
      <c r="AOR1" s="92"/>
      <c r="AOS1" s="92"/>
      <c r="AOT1" s="92"/>
      <c r="AOU1" s="92"/>
      <c r="AOV1" s="92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2"/>
      <c r="APU1" s="92"/>
      <c r="APV1" s="92"/>
      <c r="APW1" s="92"/>
      <c r="APX1" s="92"/>
      <c r="APY1" s="92"/>
      <c r="APZ1" s="92"/>
      <c r="AQA1" s="92"/>
      <c r="AQB1" s="92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2"/>
      <c r="ARA1" s="92"/>
      <c r="ARB1" s="92"/>
      <c r="ARC1" s="92"/>
      <c r="ARD1" s="92"/>
      <c r="ARE1" s="92"/>
      <c r="ARF1" s="92"/>
      <c r="ARG1" s="92"/>
      <c r="ARH1" s="92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2"/>
      <c r="ASG1" s="92"/>
      <c r="ASH1" s="92"/>
      <c r="ASI1" s="92"/>
      <c r="ASJ1" s="92"/>
      <c r="ASK1" s="92"/>
      <c r="ASL1" s="92"/>
      <c r="ASM1" s="92"/>
      <c r="ASN1" s="92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2"/>
      <c r="ATM1" s="92"/>
      <c r="ATN1" s="92"/>
      <c r="ATO1" s="92"/>
      <c r="ATP1" s="92"/>
      <c r="ATQ1" s="92"/>
      <c r="ATR1" s="92"/>
      <c r="ATS1" s="92"/>
      <c r="ATT1" s="92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2"/>
      <c r="AUS1" s="92"/>
      <c r="AUT1" s="92"/>
      <c r="AUU1" s="92"/>
      <c r="AUV1" s="92"/>
      <c r="AUW1" s="92"/>
      <c r="AUX1" s="92"/>
      <c r="AUY1" s="92"/>
      <c r="AUZ1" s="92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2"/>
      <c r="AVY1" s="92"/>
      <c r="AVZ1" s="92"/>
      <c r="AWA1" s="92"/>
      <c r="AWB1" s="92"/>
      <c r="AWC1" s="92"/>
      <c r="AWD1" s="92"/>
      <c r="AWE1" s="92"/>
      <c r="AWF1" s="92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2"/>
      <c r="AXE1" s="92"/>
      <c r="AXF1" s="92"/>
      <c r="AXG1" s="92"/>
      <c r="AXH1" s="92"/>
      <c r="AXI1" s="92"/>
      <c r="AXJ1" s="92"/>
      <c r="AXK1" s="92"/>
      <c r="AXL1" s="92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2"/>
      <c r="AYK1" s="92"/>
      <c r="AYL1" s="92"/>
      <c r="AYM1" s="92"/>
      <c r="AYN1" s="92"/>
      <c r="AYO1" s="92"/>
      <c r="AYP1" s="92"/>
      <c r="AYQ1" s="92"/>
      <c r="AYR1" s="92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2"/>
      <c r="AZQ1" s="92"/>
      <c r="AZR1" s="92"/>
      <c r="AZS1" s="92"/>
      <c r="AZT1" s="92"/>
      <c r="AZU1" s="92"/>
      <c r="AZV1" s="92"/>
      <c r="AZW1" s="92"/>
      <c r="AZX1" s="92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2"/>
      <c r="BAW1" s="92"/>
      <c r="BAX1" s="92"/>
      <c r="BAY1" s="92"/>
      <c r="BAZ1" s="92"/>
      <c r="BBA1" s="92"/>
      <c r="BBB1" s="92"/>
      <c r="BBC1" s="92"/>
      <c r="BBD1" s="92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2"/>
      <c r="BCC1" s="92"/>
      <c r="BCD1" s="92"/>
      <c r="BCE1" s="92"/>
      <c r="BCF1" s="92"/>
      <c r="BCG1" s="92"/>
      <c r="BCH1" s="92"/>
      <c r="BCI1" s="92"/>
      <c r="BCJ1" s="92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2"/>
      <c r="BDI1" s="92"/>
      <c r="BDJ1" s="92"/>
      <c r="BDK1" s="92"/>
      <c r="BDL1" s="92"/>
      <c r="BDM1" s="92"/>
      <c r="BDN1" s="92"/>
      <c r="BDO1" s="92"/>
      <c r="BDP1" s="92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2"/>
      <c r="BEO1" s="92"/>
      <c r="BEP1" s="92"/>
      <c r="BEQ1" s="92"/>
      <c r="BER1" s="92"/>
      <c r="BES1" s="92"/>
      <c r="BET1" s="92"/>
      <c r="BEU1" s="92"/>
      <c r="BEV1" s="92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2"/>
      <c r="BFU1" s="92"/>
      <c r="BFV1" s="92"/>
      <c r="BFW1" s="92"/>
      <c r="BFX1" s="92"/>
      <c r="BFY1" s="92"/>
      <c r="BFZ1" s="92"/>
      <c r="BGA1" s="92"/>
      <c r="BGB1" s="92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2"/>
      <c r="BHA1" s="92"/>
      <c r="BHB1" s="92"/>
      <c r="BHC1" s="92"/>
      <c r="BHD1" s="92"/>
      <c r="BHE1" s="92"/>
      <c r="BHF1" s="92"/>
      <c r="BHG1" s="92"/>
      <c r="BHH1" s="92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2"/>
      <c r="BIG1" s="92"/>
      <c r="BIH1" s="92"/>
      <c r="BII1" s="92"/>
      <c r="BIJ1" s="92"/>
      <c r="BIK1" s="92"/>
      <c r="BIL1" s="92"/>
      <c r="BIM1" s="92"/>
      <c r="BIN1" s="92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2"/>
      <c r="BJM1" s="92"/>
      <c r="BJN1" s="92"/>
      <c r="BJO1" s="92"/>
      <c r="BJP1" s="92"/>
      <c r="BJQ1" s="92"/>
      <c r="BJR1" s="92"/>
      <c r="BJS1" s="92"/>
      <c r="BJT1" s="92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2"/>
      <c r="BKS1" s="92"/>
      <c r="BKT1" s="92"/>
      <c r="BKU1" s="92"/>
      <c r="BKV1" s="92"/>
      <c r="BKW1" s="92"/>
      <c r="BKX1" s="92"/>
      <c r="BKY1" s="92"/>
      <c r="BKZ1" s="92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2"/>
      <c r="BLY1" s="92"/>
      <c r="BLZ1" s="92"/>
      <c r="BMA1" s="92"/>
      <c r="BMB1" s="92"/>
      <c r="BMC1" s="92"/>
      <c r="BMD1" s="92"/>
      <c r="BME1" s="92"/>
      <c r="BMF1" s="92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2"/>
      <c r="BNE1" s="92"/>
      <c r="BNF1" s="92"/>
      <c r="BNG1" s="92"/>
      <c r="BNH1" s="92"/>
      <c r="BNI1" s="92"/>
      <c r="BNJ1" s="92"/>
      <c r="BNK1" s="92"/>
      <c r="BNL1" s="92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2"/>
      <c r="BOK1" s="92"/>
      <c r="BOL1" s="92"/>
      <c r="BOM1" s="92"/>
      <c r="BON1" s="92"/>
      <c r="BOO1" s="92"/>
      <c r="BOP1" s="92"/>
      <c r="BOQ1" s="92"/>
      <c r="BOR1" s="92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2"/>
      <c r="BPQ1" s="92"/>
      <c r="BPR1" s="92"/>
      <c r="BPS1" s="92"/>
      <c r="BPT1" s="92"/>
      <c r="BPU1" s="92"/>
      <c r="BPV1" s="92"/>
      <c r="BPW1" s="92"/>
      <c r="BPX1" s="92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2"/>
      <c r="BQW1" s="92"/>
      <c r="BQX1" s="92"/>
      <c r="BQY1" s="92"/>
      <c r="BQZ1" s="92"/>
      <c r="BRA1" s="92"/>
      <c r="BRB1" s="92"/>
      <c r="BRC1" s="92"/>
      <c r="BRD1" s="92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2"/>
      <c r="BSC1" s="92"/>
      <c r="BSD1" s="92"/>
      <c r="BSE1" s="92"/>
      <c r="BSF1" s="92"/>
      <c r="BSG1" s="92"/>
      <c r="BSH1" s="92"/>
      <c r="BSI1" s="92"/>
      <c r="BSJ1" s="92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2"/>
      <c r="BTI1" s="92"/>
      <c r="BTJ1" s="92"/>
      <c r="BTK1" s="92"/>
      <c r="BTL1" s="92"/>
      <c r="BTM1" s="92"/>
      <c r="BTN1" s="92"/>
      <c r="BTO1" s="92"/>
      <c r="BTP1" s="92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2"/>
      <c r="BUO1" s="92"/>
      <c r="BUP1" s="92"/>
      <c r="BUQ1" s="92"/>
      <c r="BUR1" s="92"/>
      <c r="BUS1" s="92"/>
      <c r="BUT1" s="92"/>
      <c r="BUU1" s="92"/>
      <c r="BUV1" s="92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2"/>
      <c r="BVU1" s="92"/>
      <c r="BVV1" s="92"/>
      <c r="BVW1" s="92"/>
      <c r="BVX1" s="92"/>
      <c r="BVY1" s="92"/>
      <c r="BVZ1" s="92"/>
      <c r="BWA1" s="92"/>
      <c r="BWB1" s="92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2"/>
      <c r="BXA1" s="92"/>
      <c r="BXB1" s="92"/>
      <c r="BXC1" s="92"/>
      <c r="BXD1" s="92"/>
      <c r="BXE1" s="92"/>
      <c r="BXF1" s="92"/>
      <c r="BXG1" s="92"/>
      <c r="BXH1" s="92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2"/>
      <c r="BYG1" s="92"/>
      <c r="BYH1" s="92"/>
      <c r="BYI1" s="92"/>
      <c r="BYJ1" s="92"/>
      <c r="BYK1" s="92"/>
      <c r="BYL1" s="92"/>
      <c r="BYM1" s="92"/>
      <c r="BYN1" s="92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2"/>
      <c r="BZM1" s="92"/>
      <c r="BZN1" s="92"/>
      <c r="BZO1" s="92"/>
      <c r="BZP1" s="92"/>
      <c r="BZQ1" s="92"/>
      <c r="BZR1" s="92"/>
      <c r="BZS1" s="92"/>
      <c r="BZT1" s="92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2"/>
      <c r="CAS1" s="92"/>
      <c r="CAT1" s="92"/>
      <c r="CAU1" s="92"/>
      <c r="CAV1" s="92"/>
      <c r="CAW1" s="92"/>
      <c r="CAX1" s="92"/>
      <c r="CAY1" s="92"/>
      <c r="CAZ1" s="92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2"/>
      <c r="CBY1" s="92"/>
      <c r="CBZ1" s="92"/>
      <c r="CCA1" s="92"/>
      <c r="CCB1" s="92"/>
      <c r="CCC1" s="92"/>
      <c r="CCD1" s="92"/>
      <c r="CCE1" s="92"/>
      <c r="CCF1" s="92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2"/>
      <c r="CDE1" s="92"/>
      <c r="CDF1" s="92"/>
      <c r="CDG1" s="92"/>
      <c r="CDH1" s="92"/>
      <c r="CDI1" s="92"/>
      <c r="CDJ1" s="92"/>
      <c r="CDK1" s="92"/>
      <c r="CDL1" s="92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2"/>
      <c r="CEK1" s="92"/>
      <c r="CEL1" s="92"/>
      <c r="CEM1" s="92"/>
      <c r="CEN1" s="92"/>
      <c r="CEO1" s="92"/>
      <c r="CEP1" s="92"/>
      <c r="CEQ1" s="92"/>
      <c r="CER1" s="92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2"/>
      <c r="CFQ1" s="92"/>
      <c r="CFR1" s="92"/>
      <c r="CFS1" s="92"/>
      <c r="CFT1" s="92"/>
      <c r="CFU1" s="92"/>
      <c r="CFV1" s="92"/>
      <c r="CFW1" s="92"/>
      <c r="CFX1" s="92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2"/>
      <c r="CGW1" s="92"/>
      <c r="CGX1" s="92"/>
      <c r="CGY1" s="92"/>
      <c r="CGZ1" s="92"/>
      <c r="CHA1" s="92"/>
      <c r="CHB1" s="92"/>
      <c r="CHC1" s="92"/>
      <c r="CHD1" s="92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2"/>
      <c r="CIC1" s="92"/>
      <c r="CID1" s="92"/>
      <c r="CIE1" s="92"/>
      <c r="CIF1" s="92"/>
      <c r="CIG1" s="92"/>
      <c r="CIH1" s="92"/>
      <c r="CII1" s="92"/>
      <c r="CIJ1" s="92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2"/>
      <c r="CJI1" s="92"/>
      <c r="CJJ1" s="92"/>
      <c r="CJK1" s="92"/>
      <c r="CJL1" s="92"/>
      <c r="CJM1" s="92"/>
      <c r="CJN1" s="92"/>
      <c r="CJO1" s="92"/>
      <c r="CJP1" s="92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2"/>
      <c r="CKO1" s="92"/>
      <c r="CKP1" s="92"/>
      <c r="CKQ1" s="92"/>
      <c r="CKR1" s="92"/>
      <c r="CKS1" s="92"/>
      <c r="CKT1" s="92"/>
      <c r="CKU1" s="92"/>
      <c r="CKV1" s="92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2"/>
      <c r="CLU1" s="92"/>
      <c r="CLV1" s="92"/>
      <c r="CLW1" s="92"/>
      <c r="CLX1" s="92"/>
      <c r="CLY1" s="92"/>
      <c r="CLZ1" s="92"/>
      <c r="CMA1" s="92"/>
      <c r="CMB1" s="92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2"/>
      <c r="CNA1" s="92"/>
      <c r="CNB1" s="92"/>
      <c r="CNC1" s="92"/>
      <c r="CND1" s="92"/>
      <c r="CNE1" s="92"/>
      <c r="CNF1" s="92"/>
      <c r="CNG1" s="92"/>
      <c r="CNH1" s="92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2"/>
      <c r="COG1" s="92"/>
      <c r="COH1" s="92"/>
      <c r="COI1" s="92"/>
      <c r="COJ1" s="92"/>
      <c r="COK1" s="92"/>
      <c r="COL1" s="92"/>
      <c r="COM1" s="92"/>
      <c r="CON1" s="92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2"/>
      <c r="CPM1" s="92"/>
      <c r="CPN1" s="92"/>
      <c r="CPO1" s="92"/>
      <c r="CPP1" s="92"/>
      <c r="CPQ1" s="92"/>
      <c r="CPR1" s="92"/>
      <c r="CPS1" s="92"/>
      <c r="CPT1" s="92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2"/>
      <c r="CQS1" s="92"/>
      <c r="CQT1" s="92"/>
      <c r="CQU1" s="92"/>
      <c r="CQV1" s="92"/>
      <c r="CQW1" s="92"/>
      <c r="CQX1" s="92"/>
      <c r="CQY1" s="92"/>
      <c r="CQZ1" s="92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2"/>
      <c r="CRY1" s="92"/>
      <c r="CRZ1" s="92"/>
      <c r="CSA1" s="92"/>
      <c r="CSB1" s="92"/>
      <c r="CSC1" s="92"/>
      <c r="CSD1" s="92"/>
      <c r="CSE1" s="92"/>
      <c r="CSF1" s="92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2"/>
      <c r="CTE1" s="92"/>
      <c r="CTF1" s="92"/>
      <c r="CTG1" s="92"/>
      <c r="CTH1" s="92"/>
      <c r="CTI1" s="92"/>
      <c r="CTJ1" s="92"/>
      <c r="CTK1" s="92"/>
      <c r="CTL1" s="92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2"/>
      <c r="CUK1" s="92"/>
      <c r="CUL1" s="92"/>
      <c r="CUM1" s="92"/>
      <c r="CUN1" s="92"/>
      <c r="CUO1" s="92"/>
      <c r="CUP1" s="92"/>
      <c r="CUQ1" s="92"/>
      <c r="CUR1" s="92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2"/>
      <c r="CVQ1" s="92"/>
      <c r="CVR1" s="92"/>
      <c r="CVS1" s="92"/>
      <c r="CVT1" s="92"/>
      <c r="CVU1" s="92"/>
      <c r="CVV1" s="92"/>
      <c r="CVW1" s="92"/>
      <c r="CVX1" s="92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2"/>
      <c r="CWW1" s="92"/>
      <c r="CWX1" s="92"/>
      <c r="CWY1" s="92"/>
      <c r="CWZ1" s="92"/>
      <c r="CXA1" s="92"/>
      <c r="CXB1" s="92"/>
      <c r="CXC1" s="92"/>
      <c r="CXD1" s="92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2"/>
      <c r="CYC1" s="92"/>
      <c r="CYD1" s="92"/>
      <c r="CYE1" s="92"/>
      <c r="CYF1" s="92"/>
      <c r="CYG1" s="92"/>
      <c r="CYH1" s="92"/>
      <c r="CYI1" s="92"/>
      <c r="CYJ1" s="92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2"/>
      <c r="CZI1" s="92"/>
      <c r="CZJ1" s="92"/>
      <c r="CZK1" s="92"/>
      <c r="CZL1" s="92"/>
      <c r="CZM1" s="92"/>
      <c r="CZN1" s="92"/>
      <c r="CZO1" s="92"/>
      <c r="CZP1" s="92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2"/>
      <c r="DAO1" s="92"/>
      <c r="DAP1" s="92"/>
      <c r="DAQ1" s="92"/>
      <c r="DAR1" s="92"/>
      <c r="DAS1" s="92"/>
      <c r="DAT1" s="92"/>
      <c r="DAU1" s="92"/>
      <c r="DAV1" s="92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2"/>
      <c r="DBU1" s="92"/>
      <c r="DBV1" s="92"/>
      <c r="DBW1" s="92"/>
      <c r="DBX1" s="92"/>
      <c r="DBY1" s="92"/>
      <c r="DBZ1" s="92"/>
      <c r="DCA1" s="92"/>
      <c r="DCB1" s="92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2"/>
      <c r="DDA1" s="92"/>
      <c r="DDB1" s="92"/>
      <c r="DDC1" s="92"/>
      <c r="DDD1" s="92"/>
      <c r="DDE1" s="92"/>
      <c r="DDF1" s="92"/>
      <c r="DDG1" s="92"/>
      <c r="DDH1" s="92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2"/>
      <c r="DEG1" s="92"/>
      <c r="DEH1" s="92"/>
      <c r="DEI1" s="92"/>
      <c r="DEJ1" s="92"/>
      <c r="DEK1" s="92"/>
      <c r="DEL1" s="92"/>
      <c r="DEM1" s="92"/>
      <c r="DEN1" s="92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2"/>
      <c r="DFM1" s="92"/>
      <c r="DFN1" s="92"/>
      <c r="DFO1" s="92"/>
      <c r="DFP1" s="92"/>
      <c r="DFQ1" s="92"/>
      <c r="DFR1" s="92"/>
      <c r="DFS1" s="92"/>
      <c r="DFT1" s="92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2"/>
      <c r="DGS1" s="92"/>
      <c r="DGT1" s="92"/>
      <c r="DGU1" s="92"/>
      <c r="DGV1" s="92"/>
      <c r="DGW1" s="92"/>
      <c r="DGX1" s="92"/>
      <c r="DGY1" s="92"/>
      <c r="DGZ1" s="92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2"/>
      <c r="DHY1" s="92"/>
      <c r="DHZ1" s="92"/>
      <c r="DIA1" s="92"/>
      <c r="DIB1" s="92"/>
      <c r="DIC1" s="92"/>
      <c r="DID1" s="92"/>
      <c r="DIE1" s="92"/>
      <c r="DIF1" s="92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2"/>
      <c r="DJE1" s="92"/>
      <c r="DJF1" s="92"/>
      <c r="DJG1" s="92"/>
      <c r="DJH1" s="92"/>
      <c r="DJI1" s="92"/>
      <c r="DJJ1" s="92"/>
      <c r="DJK1" s="92"/>
      <c r="DJL1" s="92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2"/>
      <c r="DKK1" s="92"/>
      <c r="DKL1" s="92"/>
      <c r="DKM1" s="92"/>
      <c r="DKN1" s="92"/>
      <c r="DKO1" s="92"/>
      <c r="DKP1" s="92"/>
      <c r="DKQ1" s="92"/>
      <c r="DKR1" s="92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2"/>
      <c r="DLQ1" s="92"/>
      <c r="DLR1" s="92"/>
      <c r="DLS1" s="92"/>
      <c r="DLT1" s="92"/>
      <c r="DLU1" s="92"/>
      <c r="DLV1" s="92"/>
      <c r="DLW1" s="92"/>
      <c r="DLX1" s="92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2"/>
      <c r="DMW1" s="92"/>
      <c r="DMX1" s="92"/>
      <c r="DMY1" s="92"/>
      <c r="DMZ1" s="92"/>
      <c r="DNA1" s="92"/>
      <c r="DNB1" s="92"/>
      <c r="DNC1" s="92"/>
      <c r="DND1" s="92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2"/>
      <c r="DOC1" s="92"/>
      <c r="DOD1" s="92"/>
      <c r="DOE1" s="92"/>
      <c r="DOF1" s="92"/>
      <c r="DOG1" s="92"/>
      <c r="DOH1" s="92"/>
      <c r="DOI1" s="92"/>
      <c r="DOJ1" s="92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2"/>
      <c r="DPI1" s="92"/>
      <c r="DPJ1" s="92"/>
      <c r="DPK1" s="92"/>
      <c r="DPL1" s="92"/>
      <c r="DPM1" s="92"/>
      <c r="DPN1" s="92"/>
      <c r="DPO1" s="92"/>
      <c r="DPP1" s="92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2"/>
      <c r="DQO1" s="92"/>
      <c r="DQP1" s="92"/>
      <c r="DQQ1" s="92"/>
      <c r="DQR1" s="92"/>
      <c r="DQS1" s="92"/>
      <c r="DQT1" s="92"/>
      <c r="DQU1" s="92"/>
      <c r="DQV1" s="92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2"/>
      <c r="DRU1" s="92"/>
      <c r="DRV1" s="92"/>
      <c r="DRW1" s="92"/>
      <c r="DRX1" s="92"/>
      <c r="DRY1" s="92"/>
      <c r="DRZ1" s="92"/>
      <c r="DSA1" s="92"/>
      <c r="DSB1" s="92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2"/>
      <c r="DTA1" s="92"/>
      <c r="DTB1" s="92"/>
      <c r="DTC1" s="92"/>
      <c r="DTD1" s="92"/>
      <c r="DTE1" s="92"/>
      <c r="DTF1" s="92"/>
      <c r="DTG1" s="92"/>
      <c r="DTH1" s="92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2"/>
      <c r="DUG1" s="92"/>
      <c r="DUH1" s="92"/>
      <c r="DUI1" s="92"/>
      <c r="DUJ1" s="92"/>
      <c r="DUK1" s="92"/>
      <c r="DUL1" s="92"/>
      <c r="DUM1" s="92"/>
      <c r="DUN1" s="92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2"/>
      <c r="DVM1" s="92"/>
      <c r="DVN1" s="92"/>
      <c r="DVO1" s="92"/>
      <c r="DVP1" s="92"/>
      <c r="DVQ1" s="92"/>
      <c r="DVR1" s="92"/>
      <c r="DVS1" s="92"/>
      <c r="DVT1" s="92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2"/>
      <c r="DWS1" s="92"/>
      <c r="DWT1" s="92"/>
      <c r="DWU1" s="92"/>
      <c r="DWV1" s="92"/>
      <c r="DWW1" s="92"/>
      <c r="DWX1" s="92"/>
      <c r="DWY1" s="92"/>
      <c r="DWZ1" s="92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2"/>
      <c r="DXY1" s="92"/>
      <c r="DXZ1" s="92"/>
      <c r="DYA1" s="92"/>
      <c r="DYB1" s="92"/>
      <c r="DYC1" s="92"/>
      <c r="DYD1" s="92"/>
      <c r="DYE1" s="92"/>
      <c r="DYF1" s="92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2"/>
      <c r="DZE1" s="92"/>
      <c r="DZF1" s="92"/>
      <c r="DZG1" s="92"/>
      <c r="DZH1" s="92"/>
      <c r="DZI1" s="92"/>
      <c r="DZJ1" s="92"/>
      <c r="DZK1" s="92"/>
      <c r="DZL1" s="92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2"/>
      <c r="EAK1" s="92"/>
      <c r="EAL1" s="92"/>
      <c r="EAM1" s="92"/>
      <c r="EAN1" s="92"/>
      <c r="EAO1" s="92"/>
      <c r="EAP1" s="92"/>
      <c r="EAQ1" s="92"/>
      <c r="EAR1" s="92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2"/>
      <c r="EBQ1" s="92"/>
      <c r="EBR1" s="92"/>
      <c r="EBS1" s="92"/>
      <c r="EBT1" s="92"/>
      <c r="EBU1" s="92"/>
      <c r="EBV1" s="92"/>
      <c r="EBW1" s="92"/>
      <c r="EBX1" s="92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2"/>
      <c r="ECW1" s="92"/>
      <c r="ECX1" s="92"/>
      <c r="ECY1" s="92"/>
      <c r="ECZ1" s="92"/>
      <c r="EDA1" s="92"/>
      <c r="EDB1" s="92"/>
      <c r="EDC1" s="92"/>
      <c r="EDD1" s="92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2"/>
      <c r="EEC1" s="92"/>
      <c r="EED1" s="92"/>
      <c r="EEE1" s="92"/>
      <c r="EEF1" s="92"/>
      <c r="EEG1" s="92"/>
      <c r="EEH1" s="92"/>
      <c r="EEI1" s="92"/>
      <c r="EEJ1" s="92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2"/>
      <c r="EFI1" s="92"/>
      <c r="EFJ1" s="92"/>
      <c r="EFK1" s="92"/>
      <c r="EFL1" s="92"/>
      <c r="EFM1" s="92"/>
      <c r="EFN1" s="92"/>
      <c r="EFO1" s="92"/>
      <c r="EFP1" s="92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2"/>
      <c r="EGO1" s="92"/>
      <c r="EGP1" s="92"/>
      <c r="EGQ1" s="92"/>
      <c r="EGR1" s="92"/>
      <c r="EGS1" s="92"/>
      <c r="EGT1" s="92"/>
      <c r="EGU1" s="92"/>
      <c r="EGV1" s="92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2"/>
      <c r="EHU1" s="92"/>
      <c r="EHV1" s="92"/>
      <c r="EHW1" s="92"/>
      <c r="EHX1" s="92"/>
      <c r="EHY1" s="92"/>
      <c r="EHZ1" s="92"/>
      <c r="EIA1" s="92"/>
      <c r="EIB1" s="92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2"/>
      <c r="EJA1" s="92"/>
      <c r="EJB1" s="92"/>
      <c r="EJC1" s="92"/>
      <c r="EJD1" s="92"/>
      <c r="EJE1" s="92"/>
      <c r="EJF1" s="92"/>
      <c r="EJG1" s="92"/>
      <c r="EJH1" s="92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2"/>
      <c r="EKG1" s="92"/>
      <c r="EKH1" s="92"/>
      <c r="EKI1" s="92"/>
      <c r="EKJ1" s="92"/>
      <c r="EKK1" s="92"/>
      <c r="EKL1" s="92"/>
      <c r="EKM1" s="92"/>
      <c r="EKN1" s="92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2"/>
      <c r="ELM1" s="92"/>
      <c r="ELN1" s="92"/>
      <c r="ELO1" s="92"/>
      <c r="ELP1" s="92"/>
      <c r="ELQ1" s="92"/>
      <c r="ELR1" s="92"/>
      <c r="ELS1" s="92"/>
      <c r="ELT1" s="92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2"/>
      <c r="EMS1" s="92"/>
      <c r="EMT1" s="92"/>
      <c r="EMU1" s="92"/>
      <c r="EMV1" s="92"/>
      <c r="EMW1" s="92"/>
      <c r="EMX1" s="92"/>
      <c r="EMY1" s="92"/>
      <c r="EMZ1" s="92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2"/>
      <c r="ENY1" s="92"/>
      <c r="ENZ1" s="92"/>
      <c r="EOA1" s="92"/>
      <c r="EOB1" s="92"/>
      <c r="EOC1" s="92"/>
      <c r="EOD1" s="92"/>
      <c r="EOE1" s="92"/>
      <c r="EOF1" s="92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2"/>
      <c r="EPE1" s="92"/>
      <c r="EPF1" s="92"/>
      <c r="EPG1" s="92"/>
      <c r="EPH1" s="92"/>
      <c r="EPI1" s="92"/>
      <c r="EPJ1" s="92"/>
      <c r="EPK1" s="92"/>
      <c r="EPL1" s="92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2"/>
      <c r="EQK1" s="92"/>
      <c r="EQL1" s="92"/>
      <c r="EQM1" s="92"/>
      <c r="EQN1" s="92"/>
      <c r="EQO1" s="92"/>
      <c r="EQP1" s="92"/>
      <c r="EQQ1" s="92"/>
      <c r="EQR1" s="92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2"/>
      <c r="ERQ1" s="92"/>
      <c r="ERR1" s="92"/>
      <c r="ERS1" s="92"/>
      <c r="ERT1" s="92"/>
      <c r="ERU1" s="92"/>
      <c r="ERV1" s="92"/>
      <c r="ERW1" s="92"/>
      <c r="ERX1" s="92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2"/>
      <c r="ESW1" s="92"/>
      <c r="ESX1" s="92"/>
      <c r="ESY1" s="92"/>
      <c r="ESZ1" s="92"/>
      <c r="ETA1" s="92"/>
      <c r="ETB1" s="92"/>
      <c r="ETC1" s="92"/>
      <c r="ETD1" s="92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2"/>
      <c r="EUC1" s="92"/>
      <c r="EUD1" s="92"/>
      <c r="EUE1" s="92"/>
      <c r="EUF1" s="92"/>
      <c r="EUG1" s="92"/>
      <c r="EUH1" s="92"/>
      <c r="EUI1" s="92"/>
      <c r="EUJ1" s="92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2"/>
      <c r="EVI1" s="92"/>
      <c r="EVJ1" s="92"/>
      <c r="EVK1" s="92"/>
      <c r="EVL1" s="92"/>
      <c r="EVM1" s="92"/>
      <c r="EVN1" s="92"/>
      <c r="EVO1" s="92"/>
      <c r="EVP1" s="92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2"/>
      <c r="EWO1" s="92"/>
      <c r="EWP1" s="92"/>
      <c r="EWQ1" s="92"/>
      <c r="EWR1" s="92"/>
      <c r="EWS1" s="92"/>
      <c r="EWT1" s="92"/>
      <c r="EWU1" s="92"/>
      <c r="EWV1" s="92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2"/>
      <c r="EXU1" s="92"/>
      <c r="EXV1" s="92"/>
      <c r="EXW1" s="92"/>
      <c r="EXX1" s="92"/>
      <c r="EXY1" s="92"/>
      <c r="EXZ1" s="92"/>
      <c r="EYA1" s="92"/>
      <c r="EYB1" s="92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2"/>
      <c r="EZA1" s="92"/>
      <c r="EZB1" s="92"/>
      <c r="EZC1" s="92"/>
      <c r="EZD1" s="92"/>
      <c r="EZE1" s="92"/>
      <c r="EZF1" s="92"/>
      <c r="EZG1" s="92"/>
      <c r="EZH1" s="92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2"/>
      <c r="FAG1" s="92"/>
      <c r="FAH1" s="92"/>
      <c r="FAI1" s="92"/>
      <c r="FAJ1" s="92"/>
      <c r="FAK1" s="92"/>
      <c r="FAL1" s="92"/>
      <c r="FAM1" s="92"/>
      <c r="FAN1" s="92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2"/>
      <c r="FBM1" s="92"/>
      <c r="FBN1" s="92"/>
      <c r="FBO1" s="92"/>
      <c r="FBP1" s="92"/>
      <c r="FBQ1" s="92"/>
      <c r="FBR1" s="92"/>
      <c r="FBS1" s="92"/>
      <c r="FBT1" s="92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2"/>
      <c r="FCS1" s="92"/>
      <c r="FCT1" s="92"/>
      <c r="FCU1" s="92"/>
      <c r="FCV1" s="92"/>
      <c r="FCW1" s="92"/>
      <c r="FCX1" s="92"/>
      <c r="FCY1" s="92"/>
      <c r="FCZ1" s="92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2"/>
      <c r="FDY1" s="92"/>
      <c r="FDZ1" s="92"/>
      <c r="FEA1" s="92"/>
      <c r="FEB1" s="92"/>
      <c r="FEC1" s="92"/>
      <c r="FED1" s="92"/>
      <c r="FEE1" s="92"/>
      <c r="FEF1" s="92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2"/>
      <c r="FFE1" s="92"/>
      <c r="FFF1" s="92"/>
      <c r="FFG1" s="92"/>
      <c r="FFH1" s="92"/>
      <c r="FFI1" s="92"/>
      <c r="FFJ1" s="92"/>
      <c r="FFK1" s="92"/>
      <c r="FFL1" s="92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2"/>
      <c r="FGK1" s="92"/>
      <c r="FGL1" s="92"/>
      <c r="FGM1" s="92"/>
      <c r="FGN1" s="92"/>
      <c r="FGO1" s="92"/>
      <c r="FGP1" s="92"/>
      <c r="FGQ1" s="92"/>
      <c r="FGR1" s="92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2"/>
      <c r="FHQ1" s="92"/>
      <c r="FHR1" s="92"/>
      <c r="FHS1" s="92"/>
      <c r="FHT1" s="92"/>
      <c r="FHU1" s="92"/>
      <c r="FHV1" s="92"/>
      <c r="FHW1" s="92"/>
      <c r="FHX1" s="92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2"/>
      <c r="FIW1" s="92"/>
      <c r="FIX1" s="92"/>
      <c r="FIY1" s="92"/>
      <c r="FIZ1" s="92"/>
      <c r="FJA1" s="92"/>
      <c r="FJB1" s="92"/>
      <c r="FJC1" s="92"/>
      <c r="FJD1" s="92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2"/>
      <c r="FKC1" s="92"/>
      <c r="FKD1" s="92"/>
      <c r="FKE1" s="92"/>
      <c r="FKF1" s="92"/>
      <c r="FKG1" s="92"/>
      <c r="FKH1" s="92"/>
      <c r="FKI1" s="92"/>
      <c r="FKJ1" s="92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2"/>
      <c r="FLI1" s="92"/>
      <c r="FLJ1" s="92"/>
      <c r="FLK1" s="92"/>
      <c r="FLL1" s="92"/>
      <c r="FLM1" s="92"/>
      <c r="FLN1" s="92"/>
      <c r="FLO1" s="92"/>
      <c r="FLP1" s="92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2"/>
      <c r="FMO1" s="92"/>
      <c r="FMP1" s="92"/>
      <c r="FMQ1" s="92"/>
      <c r="FMR1" s="92"/>
      <c r="FMS1" s="92"/>
      <c r="FMT1" s="92"/>
      <c r="FMU1" s="92"/>
      <c r="FMV1" s="92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2"/>
      <c r="FNU1" s="92"/>
      <c r="FNV1" s="92"/>
      <c r="FNW1" s="92"/>
      <c r="FNX1" s="92"/>
      <c r="FNY1" s="92"/>
      <c r="FNZ1" s="92"/>
      <c r="FOA1" s="92"/>
      <c r="FOB1" s="92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2"/>
      <c r="FPA1" s="92"/>
      <c r="FPB1" s="92"/>
      <c r="FPC1" s="92"/>
      <c r="FPD1" s="92"/>
      <c r="FPE1" s="92"/>
      <c r="FPF1" s="92"/>
      <c r="FPG1" s="92"/>
      <c r="FPH1" s="92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2"/>
      <c r="FQG1" s="92"/>
      <c r="FQH1" s="92"/>
      <c r="FQI1" s="92"/>
      <c r="FQJ1" s="92"/>
      <c r="FQK1" s="92"/>
      <c r="FQL1" s="92"/>
      <c r="FQM1" s="92"/>
      <c r="FQN1" s="92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2"/>
      <c r="FRM1" s="92"/>
      <c r="FRN1" s="92"/>
      <c r="FRO1" s="92"/>
      <c r="FRP1" s="92"/>
      <c r="FRQ1" s="92"/>
      <c r="FRR1" s="92"/>
      <c r="FRS1" s="92"/>
      <c r="FRT1" s="92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2"/>
      <c r="FSS1" s="92"/>
      <c r="FST1" s="92"/>
      <c r="FSU1" s="92"/>
      <c r="FSV1" s="92"/>
      <c r="FSW1" s="92"/>
      <c r="FSX1" s="92"/>
      <c r="FSY1" s="92"/>
      <c r="FSZ1" s="92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2"/>
      <c r="FTY1" s="92"/>
      <c r="FTZ1" s="92"/>
      <c r="FUA1" s="92"/>
      <c r="FUB1" s="92"/>
      <c r="FUC1" s="92"/>
      <c r="FUD1" s="92"/>
      <c r="FUE1" s="92"/>
      <c r="FUF1" s="92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2"/>
      <c r="FVE1" s="92"/>
      <c r="FVF1" s="92"/>
      <c r="FVG1" s="92"/>
      <c r="FVH1" s="92"/>
      <c r="FVI1" s="92"/>
      <c r="FVJ1" s="92"/>
      <c r="FVK1" s="92"/>
      <c r="FVL1" s="92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2"/>
      <c r="FWK1" s="92"/>
      <c r="FWL1" s="92"/>
      <c r="FWM1" s="92"/>
      <c r="FWN1" s="92"/>
      <c r="FWO1" s="92"/>
      <c r="FWP1" s="92"/>
      <c r="FWQ1" s="92"/>
      <c r="FWR1" s="92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2"/>
      <c r="FXQ1" s="92"/>
      <c r="FXR1" s="92"/>
      <c r="FXS1" s="92"/>
      <c r="FXT1" s="92"/>
      <c r="FXU1" s="92"/>
      <c r="FXV1" s="92"/>
      <c r="FXW1" s="92"/>
      <c r="FXX1" s="92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2"/>
      <c r="FYW1" s="92"/>
      <c r="FYX1" s="92"/>
      <c r="FYY1" s="92"/>
      <c r="FYZ1" s="92"/>
      <c r="FZA1" s="92"/>
      <c r="FZB1" s="92"/>
      <c r="FZC1" s="92"/>
      <c r="FZD1" s="92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2"/>
      <c r="GAC1" s="92"/>
      <c r="GAD1" s="92"/>
      <c r="GAE1" s="92"/>
      <c r="GAF1" s="92"/>
      <c r="GAG1" s="92"/>
      <c r="GAH1" s="92"/>
      <c r="GAI1" s="92"/>
      <c r="GAJ1" s="92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2"/>
      <c r="GBI1" s="92"/>
      <c r="GBJ1" s="92"/>
      <c r="GBK1" s="92"/>
      <c r="GBL1" s="92"/>
      <c r="GBM1" s="92"/>
      <c r="GBN1" s="92"/>
      <c r="GBO1" s="92"/>
      <c r="GBP1" s="92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2"/>
      <c r="GCO1" s="92"/>
      <c r="GCP1" s="92"/>
      <c r="GCQ1" s="92"/>
      <c r="GCR1" s="92"/>
      <c r="GCS1" s="92"/>
      <c r="GCT1" s="92"/>
      <c r="GCU1" s="92"/>
      <c r="GCV1" s="92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2"/>
      <c r="GDU1" s="92"/>
      <c r="GDV1" s="92"/>
      <c r="GDW1" s="92"/>
      <c r="GDX1" s="92"/>
      <c r="GDY1" s="92"/>
      <c r="GDZ1" s="92"/>
      <c r="GEA1" s="92"/>
      <c r="GEB1" s="92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2"/>
      <c r="GFA1" s="92"/>
      <c r="GFB1" s="92"/>
      <c r="GFC1" s="92"/>
      <c r="GFD1" s="92"/>
      <c r="GFE1" s="92"/>
      <c r="GFF1" s="92"/>
      <c r="GFG1" s="92"/>
      <c r="GFH1" s="92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2"/>
      <c r="GGG1" s="92"/>
      <c r="GGH1" s="92"/>
      <c r="GGI1" s="92"/>
      <c r="GGJ1" s="92"/>
      <c r="GGK1" s="92"/>
      <c r="GGL1" s="92"/>
      <c r="GGM1" s="92"/>
      <c r="GGN1" s="92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2"/>
      <c r="GHM1" s="92"/>
      <c r="GHN1" s="92"/>
      <c r="GHO1" s="92"/>
      <c r="GHP1" s="92"/>
      <c r="GHQ1" s="92"/>
      <c r="GHR1" s="92"/>
      <c r="GHS1" s="92"/>
      <c r="GHT1" s="92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2"/>
      <c r="GIS1" s="92"/>
      <c r="GIT1" s="92"/>
      <c r="GIU1" s="92"/>
      <c r="GIV1" s="92"/>
      <c r="GIW1" s="92"/>
      <c r="GIX1" s="92"/>
      <c r="GIY1" s="92"/>
      <c r="GIZ1" s="92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2"/>
      <c r="GJY1" s="92"/>
      <c r="GJZ1" s="92"/>
      <c r="GKA1" s="92"/>
      <c r="GKB1" s="92"/>
      <c r="GKC1" s="92"/>
      <c r="GKD1" s="92"/>
      <c r="GKE1" s="92"/>
      <c r="GKF1" s="92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2"/>
      <c r="GLE1" s="92"/>
      <c r="GLF1" s="92"/>
      <c r="GLG1" s="92"/>
      <c r="GLH1" s="92"/>
      <c r="GLI1" s="92"/>
      <c r="GLJ1" s="92"/>
      <c r="GLK1" s="92"/>
      <c r="GLL1" s="92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2"/>
      <c r="GMK1" s="92"/>
      <c r="GML1" s="92"/>
      <c r="GMM1" s="92"/>
      <c r="GMN1" s="92"/>
      <c r="GMO1" s="92"/>
      <c r="GMP1" s="92"/>
      <c r="GMQ1" s="92"/>
      <c r="GMR1" s="92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2"/>
      <c r="GNQ1" s="92"/>
      <c r="GNR1" s="92"/>
      <c r="GNS1" s="92"/>
      <c r="GNT1" s="92"/>
      <c r="GNU1" s="92"/>
      <c r="GNV1" s="92"/>
      <c r="GNW1" s="92"/>
      <c r="GNX1" s="92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2"/>
      <c r="GOW1" s="92"/>
      <c r="GOX1" s="92"/>
      <c r="GOY1" s="92"/>
      <c r="GOZ1" s="92"/>
      <c r="GPA1" s="92"/>
      <c r="GPB1" s="92"/>
      <c r="GPC1" s="92"/>
      <c r="GPD1" s="92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2"/>
      <c r="GQC1" s="92"/>
      <c r="GQD1" s="92"/>
      <c r="GQE1" s="92"/>
      <c r="GQF1" s="92"/>
      <c r="GQG1" s="92"/>
      <c r="GQH1" s="92"/>
      <c r="GQI1" s="92"/>
      <c r="GQJ1" s="92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2"/>
      <c r="GRI1" s="92"/>
      <c r="GRJ1" s="92"/>
      <c r="GRK1" s="92"/>
      <c r="GRL1" s="92"/>
      <c r="GRM1" s="92"/>
      <c r="GRN1" s="92"/>
      <c r="GRO1" s="92"/>
      <c r="GRP1" s="92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2"/>
      <c r="GSO1" s="92"/>
      <c r="GSP1" s="92"/>
      <c r="GSQ1" s="92"/>
      <c r="GSR1" s="92"/>
      <c r="GSS1" s="92"/>
      <c r="GST1" s="92"/>
      <c r="GSU1" s="92"/>
      <c r="GSV1" s="92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2"/>
      <c r="GTU1" s="92"/>
      <c r="GTV1" s="92"/>
      <c r="GTW1" s="92"/>
      <c r="GTX1" s="92"/>
      <c r="GTY1" s="92"/>
      <c r="GTZ1" s="92"/>
      <c r="GUA1" s="92"/>
      <c r="GUB1" s="92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2"/>
      <c r="GVA1" s="92"/>
      <c r="GVB1" s="92"/>
      <c r="GVC1" s="92"/>
      <c r="GVD1" s="92"/>
      <c r="GVE1" s="92"/>
      <c r="GVF1" s="92"/>
      <c r="GVG1" s="92"/>
      <c r="GVH1" s="92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2"/>
      <c r="GWG1" s="92"/>
      <c r="GWH1" s="92"/>
      <c r="GWI1" s="92"/>
      <c r="GWJ1" s="92"/>
      <c r="GWK1" s="92"/>
      <c r="GWL1" s="92"/>
      <c r="GWM1" s="92"/>
      <c r="GWN1" s="92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2"/>
      <c r="GXM1" s="92"/>
      <c r="GXN1" s="92"/>
      <c r="GXO1" s="92"/>
      <c r="GXP1" s="92"/>
      <c r="GXQ1" s="92"/>
      <c r="GXR1" s="92"/>
      <c r="GXS1" s="92"/>
      <c r="GXT1" s="92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2"/>
      <c r="GYS1" s="92"/>
      <c r="GYT1" s="92"/>
      <c r="GYU1" s="92"/>
      <c r="GYV1" s="92"/>
      <c r="GYW1" s="92"/>
      <c r="GYX1" s="92"/>
      <c r="GYY1" s="92"/>
      <c r="GYZ1" s="92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2"/>
      <c r="GZY1" s="92"/>
      <c r="GZZ1" s="92"/>
      <c r="HAA1" s="92"/>
      <c r="HAB1" s="92"/>
      <c r="HAC1" s="92"/>
      <c r="HAD1" s="92"/>
      <c r="HAE1" s="92"/>
      <c r="HAF1" s="92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2"/>
      <c r="HBE1" s="92"/>
      <c r="HBF1" s="92"/>
      <c r="HBG1" s="92"/>
      <c r="HBH1" s="92"/>
      <c r="HBI1" s="92"/>
      <c r="HBJ1" s="92"/>
      <c r="HBK1" s="92"/>
      <c r="HBL1" s="92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2"/>
      <c r="HCK1" s="92"/>
      <c r="HCL1" s="92"/>
      <c r="HCM1" s="92"/>
      <c r="HCN1" s="92"/>
      <c r="HCO1" s="92"/>
      <c r="HCP1" s="92"/>
      <c r="HCQ1" s="92"/>
      <c r="HCR1" s="92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2"/>
      <c r="HDQ1" s="92"/>
      <c r="HDR1" s="92"/>
      <c r="HDS1" s="92"/>
      <c r="HDT1" s="92"/>
      <c r="HDU1" s="92"/>
      <c r="HDV1" s="92"/>
      <c r="HDW1" s="92"/>
      <c r="HDX1" s="92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2"/>
      <c r="HEW1" s="92"/>
      <c r="HEX1" s="92"/>
      <c r="HEY1" s="92"/>
      <c r="HEZ1" s="92"/>
      <c r="HFA1" s="92"/>
      <c r="HFB1" s="92"/>
      <c r="HFC1" s="92"/>
      <c r="HFD1" s="92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2"/>
      <c r="HGC1" s="92"/>
      <c r="HGD1" s="92"/>
      <c r="HGE1" s="92"/>
      <c r="HGF1" s="92"/>
      <c r="HGG1" s="92"/>
      <c r="HGH1" s="92"/>
      <c r="HGI1" s="92"/>
      <c r="HGJ1" s="92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2"/>
      <c r="HHI1" s="92"/>
      <c r="HHJ1" s="92"/>
      <c r="HHK1" s="92"/>
      <c r="HHL1" s="92"/>
      <c r="HHM1" s="92"/>
      <c r="HHN1" s="92"/>
      <c r="HHO1" s="92"/>
      <c r="HHP1" s="92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2"/>
      <c r="HIO1" s="92"/>
      <c r="HIP1" s="92"/>
      <c r="HIQ1" s="92"/>
      <c r="HIR1" s="92"/>
      <c r="HIS1" s="92"/>
      <c r="HIT1" s="92"/>
      <c r="HIU1" s="92"/>
      <c r="HIV1" s="92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2"/>
      <c r="HJU1" s="92"/>
      <c r="HJV1" s="92"/>
      <c r="HJW1" s="92"/>
      <c r="HJX1" s="92"/>
      <c r="HJY1" s="92"/>
      <c r="HJZ1" s="92"/>
      <c r="HKA1" s="92"/>
      <c r="HKB1" s="92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2"/>
      <c r="HLA1" s="92"/>
      <c r="HLB1" s="92"/>
      <c r="HLC1" s="92"/>
      <c r="HLD1" s="92"/>
      <c r="HLE1" s="92"/>
      <c r="HLF1" s="92"/>
      <c r="HLG1" s="92"/>
      <c r="HLH1" s="92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2"/>
      <c r="HMG1" s="92"/>
      <c r="HMH1" s="92"/>
      <c r="HMI1" s="92"/>
      <c r="HMJ1" s="92"/>
      <c r="HMK1" s="92"/>
      <c r="HML1" s="92"/>
      <c r="HMM1" s="92"/>
      <c r="HMN1" s="92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2"/>
      <c r="HNM1" s="92"/>
      <c r="HNN1" s="92"/>
      <c r="HNO1" s="92"/>
      <c r="HNP1" s="92"/>
      <c r="HNQ1" s="92"/>
      <c r="HNR1" s="92"/>
      <c r="HNS1" s="92"/>
      <c r="HNT1" s="92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2"/>
      <c r="HOS1" s="92"/>
      <c r="HOT1" s="92"/>
      <c r="HOU1" s="92"/>
      <c r="HOV1" s="92"/>
      <c r="HOW1" s="92"/>
      <c r="HOX1" s="92"/>
      <c r="HOY1" s="92"/>
      <c r="HOZ1" s="92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2"/>
      <c r="HPY1" s="92"/>
      <c r="HPZ1" s="92"/>
      <c r="HQA1" s="92"/>
      <c r="HQB1" s="92"/>
      <c r="HQC1" s="92"/>
      <c r="HQD1" s="92"/>
      <c r="HQE1" s="92"/>
      <c r="HQF1" s="92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2"/>
      <c r="HRE1" s="92"/>
      <c r="HRF1" s="92"/>
      <c r="HRG1" s="92"/>
      <c r="HRH1" s="92"/>
      <c r="HRI1" s="92"/>
      <c r="HRJ1" s="92"/>
      <c r="HRK1" s="92"/>
      <c r="HRL1" s="92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2"/>
      <c r="HSK1" s="92"/>
      <c r="HSL1" s="92"/>
      <c r="HSM1" s="92"/>
      <c r="HSN1" s="92"/>
      <c r="HSO1" s="92"/>
      <c r="HSP1" s="92"/>
      <c r="HSQ1" s="92"/>
      <c r="HSR1" s="92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2"/>
      <c r="HTQ1" s="92"/>
      <c r="HTR1" s="92"/>
      <c r="HTS1" s="92"/>
      <c r="HTT1" s="92"/>
      <c r="HTU1" s="92"/>
      <c r="HTV1" s="92"/>
      <c r="HTW1" s="92"/>
      <c r="HTX1" s="92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2"/>
      <c r="HUW1" s="92"/>
      <c r="HUX1" s="92"/>
      <c r="HUY1" s="92"/>
      <c r="HUZ1" s="92"/>
      <c r="HVA1" s="92"/>
      <c r="HVB1" s="92"/>
      <c r="HVC1" s="92"/>
      <c r="HVD1" s="92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2"/>
      <c r="HWC1" s="92"/>
      <c r="HWD1" s="92"/>
      <c r="HWE1" s="92"/>
      <c r="HWF1" s="92"/>
      <c r="HWG1" s="92"/>
      <c r="HWH1" s="92"/>
      <c r="HWI1" s="92"/>
      <c r="HWJ1" s="92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2"/>
      <c r="HXI1" s="92"/>
      <c r="HXJ1" s="92"/>
      <c r="HXK1" s="92"/>
      <c r="HXL1" s="92"/>
      <c r="HXM1" s="92"/>
      <c r="HXN1" s="92"/>
      <c r="HXO1" s="92"/>
      <c r="HXP1" s="92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2"/>
      <c r="HYO1" s="92"/>
      <c r="HYP1" s="92"/>
      <c r="HYQ1" s="92"/>
      <c r="HYR1" s="92"/>
      <c r="HYS1" s="92"/>
      <c r="HYT1" s="92"/>
      <c r="HYU1" s="92"/>
      <c r="HYV1" s="92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2"/>
      <c r="HZU1" s="92"/>
      <c r="HZV1" s="92"/>
      <c r="HZW1" s="92"/>
      <c r="HZX1" s="92"/>
      <c r="HZY1" s="92"/>
      <c r="HZZ1" s="92"/>
      <c r="IAA1" s="92"/>
      <c r="IAB1" s="92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2"/>
      <c r="IBA1" s="92"/>
      <c r="IBB1" s="92"/>
      <c r="IBC1" s="92"/>
      <c r="IBD1" s="92"/>
      <c r="IBE1" s="92"/>
      <c r="IBF1" s="92"/>
      <c r="IBG1" s="92"/>
      <c r="IBH1" s="92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2"/>
      <c r="ICG1" s="92"/>
      <c r="ICH1" s="92"/>
      <c r="ICI1" s="92"/>
      <c r="ICJ1" s="92"/>
      <c r="ICK1" s="92"/>
      <c r="ICL1" s="92"/>
      <c r="ICM1" s="92"/>
      <c r="ICN1" s="92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2"/>
      <c r="IDM1" s="92"/>
      <c r="IDN1" s="92"/>
      <c r="IDO1" s="92"/>
      <c r="IDP1" s="92"/>
      <c r="IDQ1" s="92"/>
      <c r="IDR1" s="92"/>
      <c r="IDS1" s="92"/>
      <c r="IDT1" s="92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2"/>
      <c r="IES1" s="92"/>
      <c r="IET1" s="92"/>
      <c r="IEU1" s="92"/>
      <c r="IEV1" s="92"/>
      <c r="IEW1" s="92"/>
      <c r="IEX1" s="92"/>
      <c r="IEY1" s="92"/>
      <c r="IEZ1" s="92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2"/>
      <c r="IFY1" s="92"/>
      <c r="IFZ1" s="92"/>
      <c r="IGA1" s="92"/>
      <c r="IGB1" s="92"/>
      <c r="IGC1" s="92"/>
      <c r="IGD1" s="92"/>
      <c r="IGE1" s="92"/>
      <c r="IGF1" s="92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2"/>
      <c r="IHE1" s="92"/>
      <c r="IHF1" s="92"/>
      <c r="IHG1" s="92"/>
      <c r="IHH1" s="92"/>
      <c r="IHI1" s="92"/>
      <c r="IHJ1" s="92"/>
      <c r="IHK1" s="92"/>
      <c r="IHL1" s="92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2"/>
      <c r="IIK1" s="92"/>
      <c r="IIL1" s="92"/>
      <c r="IIM1" s="92"/>
      <c r="IIN1" s="92"/>
      <c r="IIO1" s="92"/>
      <c r="IIP1" s="92"/>
      <c r="IIQ1" s="92"/>
      <c r="IIR1" s="92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2"/>
      <c r="IJQ1" s="92"/>
      <c r="IJR1" s="92"/>
      <c r="IJS1" s="92"/>
      <c r="IJT1" s="92"/>
      <c r="IJU1" s="92"/>
      <c r="IJV1" s="92"/>
      <c r="IJW1" s="92"/>
      <c r="IJX1" s="92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2"/>
      <c r="IKW1" s="92"/>
      <c r="IKX1" s="92"/>
      <c r="IKY1" s="92"/>
      <c r="IKZ1" s="92"/>
      <c r="ILA1" s="92"/>
      <c r="ILB1" s="92"/>
      <c r="ILC1" s="92"/>
      <c r="ILD1" s="92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2"/>
      <c r="IMC1" s="92"/>
      <c r="IMD1" s="92"/>
      <c r="IME1" s="92"/>
      <c r="IMF1" s="92"/>
      <c r="IMG1" s="92"/>
      <c r="IMH1" s="92"/>
      <c r="IMI1" s="92"/>
      <c r="IMJ1" s="92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2"/>
      <c r="INI1" s="92"/>
      <c r="INJ1" s="92"/>
      <c r="INK1" s="92"/>
      <c r="INL1" s="92"/>
      <c r="INM1" s="92"/>
      <c r="INN1" s="92"/>
      <c r="INO1" s="92"/>
      <c r="INP1" s="92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2"/>
      <c r="IOO1" s="92"/>
      <c r="IOP1" s="92"/>
      <c r="IOQ1" s="92"/>
      <c r="IOR1" s="92"/>
      <c r="IOS1" s="92"/>
      <c r="IOT1" s="92"/>
      <c r="IOU1" s="92"/>
      <c r="IOV1" s="92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2"/>
      <c r="IPU1" s="92"/>
      <c r="IPV1" s="92"/>
      <c r="IPW1" s="92"/>
      <c r="IPX1" s="92"/>
      <c r="IPY1" s="92"/>
      <c r="IPZ1" s="92"/>
      <c r="IQA1" s="92"/>
      <c r="IQB1" s="92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2"/>
      <c r="IRA1" s="92"/>
      <c r="IRB1" s="92"/>
      <c r="IRC1" s="92"/>
      <c r="IRD1" s="92"/>
      <c r="IRE1" s="92"/>
      <c r="IRF1" s="92"/>
      <c r="IRG1" s="92"/>
      <c r="IRH1" s="92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2"/>
      <c r="ISG1" s="92"/>
      <c r="ISH1" s="92"/>
      <c r="ISI1" s="92"/>
      <c r="ISJ1" s="92"/>
      <c r="ISK1" s="92"/>
      <c r="ISL1" s="92"/>
      <c r="ISM1" s="92"/>
      <c r="ISN1" s="92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2"/>
      <c r="ITM1" s="92"/>
      <c r="ITN1" s="92"/>
      <c r="ITO1" s="92"/>
      <c r="ITP1" s="92"/>
      <c r="ITQ1" s="92"/>
      <c r="ITR1" s="92"/>
      <c r="ITS1" s="92"/>
      <c r="ITT1" s="92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2"/>
      <c r="IUS1" s="92"/>
      <c r="IUT1" s="92"/>
      <c r="IUU1" s="92"/>
      <c r="IUV1" s="92"/>
      <c r="IUW1" s="92"/>
      <c r="IUX1" s="92"/>
      <c r="IUY1" s="92"/>
      <c r="IUZ1" s="92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2"/>
      <c r="IVY1" s="92"/>
      <c r="IVZ1" s="92"/>
      <c r="IWA1" s="92"/>
      <c r="IWB1" s="92"/>
      <c r="IWC1" s="92"/>
      <c r="IWD1" s="92"/>
      <c r="IWE1" s="92"/>
      <c r="IWF1" s="92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2"/>
      <c r="IXE1" s="92"/>
      <c r="IXF1" s="92"/>
      <c r="IXG1" s="92"/>
      <c r="IXH1" s="92"/>
      <c r="IXI1" s="92"/>
      <c r="IXJ1" s="92"/>
      <c r="IXK1" s="92"/>
      <c r="IXL1" s="92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2"/>
      <c r="IYK1" s="92"/>
      <c r="IYL1" s="92"/>
      <c r="IYM1" s="92"/>
      <c r="IYN1" s="92"/>
      <c r="IYO1" s="92"/>
      <c r="IYP1" s="92"/>
      <c r="IYQ1" s="92"/>
      <c r="IYR1" s="92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2"/>
      <c r="IZQ1" s="92"/>
      <c r="IZR1" s="92"/>
      <c r="IZS1" s="92"/>
      <c r="IZT1" s="92"/>
      <c r="IZU1" s="92"/>
      <c r="IZV1" s="92"/>
      <c r="IZW1" s="92"/>
      <c r="IZX1" s="92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2"/>
      <c r="JAW1" s="92"/>
      <c r="JAX1" s="92"/>
      <c r="JAY1" s="92"/>
      <c r="JAZ1" s="92"/>
      <c r="JBA1" s="92"/>
      <c r="JBB1" s="92"/>
      <c r="JBC1" s="92"/>
      <c r="JBD1" s="92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2"/>
      <c r="JCC1" s="92"/>
      <c r="JCD1" s="92"/>
      <c r="JCE1" s="92"/>
      <c r="JCF1" s="92"/>
      <c r="JCG1" s="92"/>
      <c r="JCH1" s="92"/>
      <c r="JCI1" s="92"/>
      <c r="JCJ1" s="92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2"/>
      <c r="JDI1" s="92"/>
      <c r="JDJ1" s="92"/>
      <c r="JDK1" s="92"/>
      <c r="JDL1" s="92"/>
      <c r="JDM1" s="92"/>
      <c r="JDN1" s="92"/>
      <c r="JDO1" s="92"/>
      <c r="JDP1" s="92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2"/>
      <c r="JEO1" s="92"/>
      <c r="JEP1" s="92"/>
      <c r="JEQ1" s="92"/>
      <c r="JER1" s="92"/>
      <c r="JES1" s="92"/>
      <c r="JET1" s="92"/>
      <c r="JEU1" s="92"/>
      <c r="JEV1" s="92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2"/>
      <c r="JFU1" s="92"/>
      <c r="JFV1" s="92"/>
      <c r="JFW1" s="92"/>
      <c r="JFX1" s="92"/>
      <c r="JFY1" s="92"/>
      <c r="JFZ1" s="92"/>
      <c r="JGA1" s="92"/>
      <c r="JGB1" s="92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2"/>
      <c r="JHA1" s="92"/>
      <c r="JHB1" s="92"/>
      <c r="JHC1" s="92"/>
      <c r="JHD1" s="92"/>
      <c r="JHE1" s="92"/>
      <c r="JHF1" s="92"/>
      <c r="JHG1" s="92"/>
      <c r="JHH1" s="92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2"/>
      <c r="JIG1" s="92"/>
      <c r="JIH1" s="92"/>
      <c r="JII1" s="92"/>
      <c r="JIJ1" s="92"/>
      <c r="JIK1" s="92"/>
      <c r="JIL1" s="92"/>
      <c r="JIM1" s="92"/>
      <c r="JIN1" s="92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2"/>
      <c r="JJM1" s="92"/>
      <c r="JJN1" s="92"/>
      <c r="JJO1" s="92"/>
      <c r="JJP1" s="92"/>
      <c r="JJQ1" s="92"/>
      <c r="JJR1" s="92"/>
      <c r="JJS1" s="92"/>
      <c r="JJT1" s="92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2"/>
      <c r="JKS1" s="92"/>
      <c r="JKT1" s="92"/>
      <c r="JKU1" s="92"/>
      <c r="JKV1" s="92"/>
      <c r="JKW1" s="92"/>
      <c r="JKX1" s="92"/>
      <c r="JKY1" s="92"/>
      <c r="JKZ1" s="92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2"/>
      <c r="JLY1" s="92"/>
      <c r="JLZ1" s="92"/>
      <c r="JMA1" s="92"/>
      <c r="JMB1" s="92"/>
      <c r="JMC1" s="92"/>
      <c r="JMD1" s="92"/>
      <c r="JME1" s="92"/>
      <c r="JMF1" s="92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2"/>
      <c r="JNE1" s="92"/>
      <c r="JNF1" s="92"/>
      <c r="JNG1" s="92"/>
      <c r="JNH1" s="92"/>
      <c r="JNI1" s="92"/>
      <c r="JNJ1" s="92"/>
      <c r="JNK1" s="92"/>
      <c r="JNL1" s="92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2"/>
      <c r="JOK1" s="92"/>
      <c r="JOL1" s="92"/>
      <c r="JOM1" s="92"/>
      <c r="JON1" s="92"/>
      <c r="JOO1" s="92"/>
      <c r="JOP1" s="92"/>
      <c r="JOQ1" s="92"/>
      <c r="JOR1" s="92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2"/>
      <c r="JPQ1" s="92"/>
      <c r="JPR1" s="92"/>
      <c r="JPS1" s="92"/>
      <c r="JPT1" s="92"/>
      <c r="JPU1" s="92"/>
      <c r="JPV1" s="92"/>
      <c r="JPW1" s="92"/>
      <c r="JPX1" s="92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2"/>
      <c r="JQW1" s="92"/>
      <c r="JQX1" s="92"/>
      <c r="JQY1" s="92"/>
      <c r="JQZ1" s="92"/>
      <c r="JRA1" s="92"/>
      <c r="JRB1" s="92"/>
      <c r="JRC1" s="92"/>
      <c r="JRD1" s="92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2"/>
      <c r="JSC1" s="92"/>
      <c r="JSD1" s="92"/>
      <c r="JSE1" s="92"/>
      <c r="JSF1" s="92"/>
      <c r="JSG1" s="92"/>
      <c r="JSH1" s="92"/>
      <c r="JSI1" s="92"/>
      <c r="JSJ1" s="92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2"/>
      <c r="JTI1" s="92"/>
      <c r="JTJ1" s="92"/>
      <c r="JTK1" s="92"/>
      <c r="JTL1" s="92"/>
      <c r="JTM1" s="92"/>
      <c r="JTN1" s="92"/>
      <c r="JTO1" s="92"/>
      <c r="JTP1" s="92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2"/>
      <c r="JUO1" s="92"/>
      <c r="JUP1" s="92"/>
      <c r="JUQ1" s="92"/>
      <c r="JUR1" s="92"/>
      <c r="JUS1" s="92"/>
      <c r="JUT1" s="92"/>
      <c r="JUU1" s="92"/>
      <c r="JUV1" s="92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2"/>
      <c r="JVU1" s="92"/>
      <c r="JVV1" s="92"/>
      <c r="JVW1" s="92"/>
      <c r="JVX1" s="92"/>
      <c r="JVY1" s="92"/>
      <c r="JVZ1" s="92"/>
      <c r="JWA1" s="92"/>
      <c r="JWB1" s="92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2"/>
      <c r="JXA1" s="92"/>
      <c r="JXB1" s="92"/>
      <c r="JXC1" s="92"/>
      <c r="JXD1" s="92"/>
      <c r="JXE1" s="92"/>
      <c r="JXF1" s="92"/>
      <c r="JXG1" s="92"/>
      <c r="JXH1" s="92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2"/>
      <c r="JYG1" s="92"/>
      <c r="JYH1" s="92"/>
      <c r="JYI1" s="92"/>
      <c r="JYJ1" s="92"/>
      <c r="JYK1" s="92"/>
      <c r="JYL1" s="92"/>
      <c r="JYM1" s="92"/>
      <c r="JYN1" s="92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2"/>
      <c r="JZM1" s="92"/>
      <c r="JZN1" s="92"/>
      <c r="JZO1" s="92"/>
      <c r="JZP1" s="92"/>
      <c r="JZQ1" s="92"/>
      <c r="JZR1" s="92"/>
      <c r="JZS1" s="92"/>
      <c r="JZT1" s="92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2"/>
      <c r="KAS1" s="92"/>
      <c r="KAT1" s="92"/>
      <c r="KAU1" s="92"/>
      <c r="KAV1" s="92"/>
      <c r="KAW1" s="92"/>
      <c r="KAX1" s="92"/>
      <c r="KAY1" s="92"/>
      <c r="KAZ1" s="92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2"/>
      <c r="KBY1" s="92"/>
      <c r="KBZ1" s="92"/>
      <c r="KCA1" s="92"/>
      <c r="KCB1" s="92"/>
      <c r="KCC1" s="92"/>
      <c r="KCD1" s="92"/>
      <c r="KCE1" s="92"/>
      <c r="KCF1" s="92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2"/>
      <c r="KDE1" s="92"/>
      <c r="KDF1" s="92"/>
      <c r="KDG1" s="92"/>
      <c r="KDH1" s="92"/>
      <c r="KDI1" s="92"/>
      <c r="KDJ1" s="92"/>
      <c r="KDK1" s="92"/>
      <c r="KDL1" s="92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2"/>
      <c r="KEK1" s="92"/>
      <c r="KEL1" s="92"/>
      <c r="KEM1" s="92"/>
      <c r="KEN1" s="92"/>
      <c r="KEO1" s="92"/>
      <c r="KEP1" s="92"/>
      <c r="KEQ1" s="92"/>
      <c r="KER1" s="92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2"/>
      <c r="KFQ1" s="92"/>
      <c r="KFR1" s="92"/>
      <c r="KFS1" s="92"/>
      <c r="KFT1" s="92"/>
      <c r="KFU1" s="92"/>
      <c r="KFV1" s="92"/>
      <c r="KFW1" s="92"/>
      <c r="KFX1" s="92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2"/>
      <c r="KGW1" s="92"/>
      <c r="KGX1" s="92"/>
      <c r="KGY1" s="92"/>
      <c r="KGZ1" s="92"/>
      <c r="KHA1" s="92"/>
      <c r="KHB1" s="92"/>
      <c r="KHC1" s="92"/>
      <c r="KHD1" s="92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2"/>
      <c r="KIC1" s="92"/>
      <c r="KID1" s="92"/>
      <c r="KIE1" s="92"/>
      <c r="KIF1" s="92"/>
      <c r="KIG1" s="92"/>
      <c r="KIH1" s="92"/>
      <c r="KII1" s="92"/>
      <c r="KIJ1" s="92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2"/>
      <c r="KJI1" s="92"/>
      <c r="KJJ1" s="92"/>
      <c r="KJK1" s="92"/>
      <c r="KJL1" s="92"/>
      <c r="KJM1" s="92"/>
      <c r="KJN1" s="92"/>
      <c r="KJO1" s="92"/>
      <c r="KJP1" s="92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2"/>
      <c r="KKO1" s="92"/>
      <c r="KKP1" s="92"/>
      <c r="KKQ1" s="92"/>
      <c r="KKR1" s="92"/>
      <c r="KKS1" s="92"/>
      <c r="KKT1" s="92"/>
      <c r="KKU1" s="92"/>
      <c r="KKV1" s="92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2"/>
      <c r="KLU1" s="92"/>
      <c r="KLV1" s="92"/>
      <c r="KLW1" s="92"/>
      <c r="KLX1" s="92"/>
      <c r="KLY1" s="92"/>
      <c r="KLZ1" s="92"/>
      <c r="KMA1" s="92"/>
      <c r="KMB1" s="92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2"/>
      <c r="KNA1" s="92"/>
      <c r="KNB1" s="92"/>
      <c r="KNC1" s="92"/>
      <c r="KND1" s="92"/>
      <c r="KNE1" s="92"/>
      <c r="KNF1" s="92"/>
      <c r="KNG1" s="92"/>
      <c r="KNH1" s="92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2"/>
      <c r="KOG1" s="92"/>
      <c r="KOH1" s="92"/>
      <c r="KOI1" s="92"/>
      <c r="KOJ1" s="92"/>
      <c r="KOK1" s="92"/>
      <c r="KOL1" s="92"/>
      <c r="KOM1" s="92"/>
      <c r="KON1" s="92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2"/>
      <c r="KPM1" s="92"/>
      <c r="KPN1" s="92"/>
      <c r="KPO1" s="92"/>
      <c r="KPP1" s="92"/>
      <c r="KPQ1" s="92"/>
      <c r="KPR1" s="92"/>
      <c r="KPS1" s="92"/>
      <c r="KPT1" s="92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2"/>
      <c r="KQS1" s="92"/>
      <c r="KQT1" s="92"/>
      <c r="KQU1" s="92"/>
      <c r="KQV1" s="92"/>
      <c r="KQW1" s="92"/>
      <c r="KQX1" s="92"/>
      <c r="KQY1" s="92"/>
      <c r="KQZ1" s="92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2"/>
      <c r="KRY1" s="92"/>
      <c r="KRZ1" s="92"/>
      <c r="KSA1" s="92"/>
      <c r="KSB1" s="92"/>
      <c r="KSC1" s="92"/>
      <c r="KSD1" s="92"/>
      <c r="KSE1" s="92"/>
      <c r="KSF1" s="92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2"/>
      <c r="KTE1" s="92"/>
      <c r="KTF1" s="92"/>
      <c r="KTG1" s="92"/>
      <c r="KTH1" s="92"/>
      <c r="KTI1" s="92"/>
      <c r="KTJ1" s="92"/>
      <c r="KTK1" s="92"/>
      <c r="KTL1" s="92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2"/>
      <c r="KUK1" s="92"/>
      <c r="KUL1" s="92"/>
      <c r="KUM1" s="92"/>
      <c r="KUN1" s="92"/>
      <c r="KUO1" s="92"/>
      <c r="KUP1" s="92"/>
      <c r="KUQ1" s="92"/>
      <c r="KUR1" s="92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2"/>
      <c r="KVQ1" s="92"/>
      <c r="KVR1" s="92"/>
      <c r="KVS1" s="92"/>
      <c r="KVT1" s="92"/>
      <c r="KVU1" s="92"/>
      <c r="KVV1" s="92"/>
      <c r="KVW1" s="92"/>
      <c r="KVX1" s="92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2"/>
      <c r="KWW1" s="92"/>
      <c r="KWX1" s="92"/>
      <c r="KWY1" s="92"/>
      <c r="KWZ1" s="92"/>
      <c r="KXA1" s="92"/>
      <c r="KXB1" s="92"/>
      <c r="KXC1" s="92"/>
      <c r="KXD1" s="92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2"/>
      <c r="KYC1" s="92"/>
      <c r="KYD1" s="92"/>
      <c r="KYE1" s="92"/>
      <c r="KYF1" s="92"/>
      <c r="KYG1" s="92"/>
      <c r="KYH1" s="92"/>
      <c r="KYI1" s="92"/>
      <c r="KYJ1" s="92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2"/>
      <c r="KZI1" s="92"/>
      <c r="KZJ1" s="92"/>
      <c r="KZK1" s="92"/>
      <c r="KZL1" s="92"/>
      <c r="KZM1" s="92"/>
      <c r="KZN1" s="92"/>
      <c r="KZO1" s="92"/>
      <c r="KZP1" s="92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2"/>
      <c r="LAO1" s="92"/>
      <c r="LAP1" s="92"/>
      <c r="LAQ1" s="92"/>
      <c r="LAR1" s="92"/>
      <c r="LAS1" s="92"/>
      <c r="LAT1" s="92"/>
      <c r="LAU1" s="92"/>
      <c r="LAV1" s="92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2"/>
      <c r="LBU1" s="92"/>
      <c r="LBV1" s="92"/>
      <c r="LBW1" s="92"/>
      <c r="LBX1" s="92"/>
      <c r="LBY1" s="92"/>
      <c r="LBZ1" s="92"/>
      <c r="LCA1" s="92"/>
      <c r="LCB1" s="92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2"/>
      <c r="LDA1" s="92"/>
      <c r="LDB1" s="92"/>
      <c r="LDC1" s="92"/>
      <c r="LDD1" s="92"/>
      <c r="LDE1" s="92"/>
      <c r="LDF1" s="92"/>
      <c r="LDG1" s="92"/>
      <c r="LDH1" s="92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2"/>
      <c r="LEG1" s="92"/>
      <c r="LEH1" s="92"/>
      <c r="LEI1" s="92"/>
      <c r="LEJ1" s="92"/>
      <c r="LEK1" s="92"/>
      <c r="LEL1" s="92"/>
      <c r="LEM1" s="92"/>
      <c r="LEN1" s="92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2"/>
      <c r="LFM1" s="92"/>
      <c r="LFN1" s="92"/>
      <c r="LFO1" s="92"/>
      <c r="LFP1" s="92"/>
      <c r="LFQ1" s="92"/>
      <c r="LFR1" s="92"/>
      <c r="LFS1" s="92"/>
      <c r="LFT1" s="92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2"/>
      <c r="LGS1" s="92"/>
      <c r="LGT1" s="92"/>
      <c r="LGU1" s="92"/>
      <c r="LGV1" s="92"/>
      <c r="LGW1" s="92"/>
      <c r="LGX1" s="92"/>
      <c r="LGY1" s="92"/>
      <c r="LGZ1" s="92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2"/>
      <c r="LHY1" s="92"/>
      <c r="LHZ1" s="92"/>
      <c r="LIA1" s="92"/>
      <c r="LIB1" s="92"/>
      <c r="LIC1" s="92"/>
      <c r="LID1" s="92"/>
      <c r="LIE1" s="92"/>
      <c r="LIF1" s="92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2"/>
      <c r="LJE1" s="92"/>
      <c r="LJF1" s="92"/>
      <c r="LJG1" s="92"/>
      <c r="LJH1" s="92"/>
      <c r="LJI1" s="92"/>
      <c r="LJJ1" s="92"/>
      <c r="LJK1" s="92"/>
      <c r="LJL1" s="92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2"/>
      <c r="LKK1" s="92"/>
      <c r="LKL1" s="92"/>
      <c r="LKM1" s="92"/>
      <c r="LKN1" s="92"/>
      <c r="LKO1" s="92"/>
      <c r="LKP1" s="92"/>
      <c r="LKQ1" s="92"/>
      <c r="LKR1" s="92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2"/>
      <c r="LLQ1" s="92"/>
      <c r="LLR1" s="92"/>
      <c r="LLS1" s="92"/>
      <c r="LLT1" s="92"/>
      <c r="LLU1" s="92"/>
      <c r="LLV1" s="92"/>
      <c r="LLW1" s="92"/>
      <c r="LLX1" s="92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2"/>
      <c r="LMW1" s="92"/>
      <c r="LMX1" s="92"/>
      <c r="LMY1" s="92"/>
      <c r="LMZ1" s="92"/>
      <c r="LNA1" s="92"/>
      <c r="LNB1" s="92"/>
      <c r="LNC1" s="92"/>
      <c r="LND1" s="92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2"/>
      <c r="LOC1" s="92"/>
      <c r="LOD1" s="92"/>
      <c r="LOE1" s="92"/>
      <c r="LOF1" s="92"/>
      <c r="LOG1" s="92"/>
      <c r="LOH1" s="92"/>
      <c r="LOI1" s="92"/>
      <c r="LOJ1" s="92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2"/>
      <c r="LPI1" s="92"/>
      <c r="LPJ1" s="92"/>
      <c r="LPK1" s="92"/>
      <c r="LPL1" s="92"/>
      <c r="LPM1" s="92"/>
      <c r="LPN1" s="92"/>
      <c r="LPO1" s="92"/>
      <c r="LPP1" s="92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2"/>
      <c r="LQO1" s="92"/>
      <c r="LQP1" s="92"/>
      <c r="LQQ1" s="92"/>
      <c r="LQR1" s="92"/>
      <c r="LQS1" s="92"/>
      <c r="LQT1" s="92"/>
      <c r="LQU1" s="92"/>
      <c r="LQV1" s="92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2"/>
      <c r="LRU1" s="92"/>
      <c r="LRV1" s="92"/>
      <c r="LRW1" s="92"/>
      <c r="LRX1" s="92"/>
      <c r="LRY1" s="92"/>
      <c r="LRZ1" s="92"/>
      <c r="LSA1" s="92"/>
      <c r="LSB1" s="92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2"/>
      <c r="LTA1" s="92"/>
      <c r="LTB1" s="92"/>
      <c r="LTC1" s="92"/>
      <c r="LTD1" s="92"/>
      <c r="LTE1" s="92"/>
      <c r="LTF1" s="92"/>
      <c r="LTG1" s="92"/>
      <c r="LTH1" s="92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2"/>
      <c r="LUG1" s="92"/>
      <c r="LUH1" s="92"/>
      <c r="LUI1" s="92"/>
      <c r="LUJ1" s="92"/>
      <c r="LUK1" s="92"/>
      <c r="LUL1" s="92"/>
      <c r="LUM1" s="92"/>
      <c r="LUN1" s="92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2"/>
      <c r="LVM1" s="92"/>
      <c r="LVN1" s="92"/>
      <c r="LVO1" s="92"/>
      <c r="LVP1" s="92"/>
      <c r="LVQ1" s="92"/>
      <c r="LVR1" s="92"/>
      <c r="LVS1" s="92"/>
      <c r="LVT1" s="92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2"/>
      <c r="LWS1" s="92"/>
      <c r="LWT1" s="92"/>
      <c r="LWU1" s="92"/>
      <c r="LWV1" s="92"/>
      <c r="LWW1" s="92"/>
      <c r="LWX1" s="92"/>
      <c r="LWY1" s="92"/>
      <c r="LWZ1" s="92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2"/>
      <c r="LXY1" s="92"/>
      <c r="LXZ1" s="92"/>
      <c r="LYA1" s="92"/>
      <c r="LYB1" s="92"/>
      <c r="LYC1" s="92"/>
      <c r="LYD1" s="92"/>
      <c r="LYE1" s="92"/>
      <c r="LYF1" s="92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2"/>
      <c r="LZE1" s="92"/>
      <c r="LZF1" s="92"/>
      <c r="LZG1" s="92"/>
      <c r="LZH1" s="92"/>
      <c r="LZI1" s="92"/>
      <c r="LZJ1" s="92"/>
      <c r="LZK1" s="92"/>
      <c r="LZL1" s="92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2"/>
      <c r="MAK1" s="92"/>
      <c r="MAL1" s="92"/>
      <c r="MAM1" s="92"/>
      <c r="MAN1" s="92"/>
      <c r="MAO1" s="92"/>
      <c r="MAP1" s="92"/>
      <c r="MAQ1" s="92"/>
      <c r="MAR1" s="92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2"/>
      <c r="MBQ1" s="92"/>
      <c r="MBR1" s="92"/>
      <c r="MBS1" s="92"/>
      <c r="MBT1" s="92"/>
      <c r="MBU1" s="92"/>
      <c r="MBV1" s="92"/>
      <c r="MBW1" s="92"/>
      <c r="MBX1" s="92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2"/>
      <c r="MCW1" s="92"/>
      <c r="MCX1" s="92"/>
      <c r="MCY1" s="92"/>
      <c r="MCZ1" s="92"/>
      <c r="MDA1" s="92"/>
      <c r="MDB1" s="92"/>
      <c r="MDC1" s="92"/>
      <c r="MDD1" s="92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2"/>
      <c r="MEC1" s="92"/>
      <c r="MED1" s="92"/>
      <c r="MEE1" s="92"/>
      <c r="MEF1" s="92"/>
      <c r="MEG1" s="92"/>
      <c r="MEH1" s="92"/>
      <c r="MEI1" s="92"/>
      <c r="MEJ1" s="92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2"/>
      <c r="MFI1" s="92"/>
      <c r="MFJ1" s="92"/>
      <c r="MFK1" s="92"/>
      <c r="MFL1" s="92"/>
      <c r="MFM1" s="92"/>
      <c r="MFN1" s="92"/>
      <c r="MFO1" s="92"/>
      <c r="MFP1" s="92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2"/>
      <c r="MGO1" s="92"/>
      <c r="MGP1" s="92"/>
      <c r="MGQ1" s="92"/>
      <c r="MGR1" s="92"/>
      <c r="MGS1" s="92"/>
      <c r="MGT1" s="92"/>
      <c r="MGU1" s="92"/>
      <c r="MGV1" s="92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2"/>
      <c r="MHU1" s="92"/>
      <c r="MHV1" s="92"/>
      <c r="MHW1" s="92"/>
      <c r="MHX1" s="92"/>
      <c r="MHY1" s="92"/>
      <c r="MHZ1" s="92"/>
      <c r="MIA1" s="92"/>
      <c r="MIB1" s="92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2"/>
      <c r="MJA1" s="92"/>
      <c r="MJB1" s="92"/>
      <c r="MJC1" s="92"/>
      <c r="MJD1" s="92"/>
      <c r="MJE1" s="92"/>
      <c r="MJF1" s="92"/>
      <c r="MJG1" s="92"/>
      <c r="MJH1" s="92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2"/>
      <c r="MKG1" s="92"/>
      <c r="MKH1" s="92"/>
      <c r="MKI1" s="92"/>
      <c r="MKJ1" s="92"/>
      <c r="MKK1" s="92"/>
      <c r="MKL1" s="92"/>
      <c r="MKM1" s="92"/>
      <c r="MKN1" s="92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2"/>
      <c r="MLM1" s="92"/>
      <c r="MLN1" s="92"/>
      <c r="MLO1" s="92"/>
      <c r="MLP1" s="92"/>
      <c r="MLQ1" s="92"/>
      <c r="MLR1" s="92"/>
      <c r="MLS1" s="92"/>
      <c r="MLT1" s="92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2"/>
      <c r="MMS1" s="92"/>
      <c r="MMT1" s="92"/>
      <c r="MMU1" s="92"/>
      <c r="MMV1" s="92"/>
      <c r="MMW1" s="92"/>
      <c r="MMX1" s="92"/>
      <c r="MMY1" s="92"/>
      <c r="MMZ1" s="92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2"/>
      <c r="MNY1" s="92"/>
      <c r="MNZ1" s="92"/>
      <c r="MOA1" s="92"/>
      <c r="MOB1" s="92"/>
      <c r="MOC1" s="92"/>
      <c r="MOD1" s="92"/>
      <c r="MOE1" s="92"/>
      <c r="MOF1" s="92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2"/>
      <c r="MPE1" s="92"/>
      <c r="MPF1" s="92"/>
      <c r="MPG1" s="92"/>
      <c r="MPH1" s="92"/>
      <c r="MPI1" s="92"/>
      <c r="MPJ1" s="92"/>
      <c r="MPK1" s="92"/>
      <c r="MPL1" s="92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2"/>
      <c r="MQK1" s="92"/>
      <c r="MQL1" s="92"/>
      <c r="MQM1" s="92"/>
      <c r="MQN1" s="92"/>
      <c r="MQO1" s="92"/>
      <c r="MQP1" s="92"/>
      <c r="MQQ1" s="92"/>
      <c r="MQR1" s="92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2"/>
      <c r="MRQ1" s="92"/>
      <c r="MRR1" s="92"/>
      <c r="MRS1" s="92"/>
      <c r="MRT1" s="92"/>
      <c r="MRU1" s="92"/>
      <c r="MRV1" s="92"/>
      <c r="MRW1" s="92"/>
      <c r="MRX1" s="92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2"/>
      <c r="MSW1" s="92"/>
      <c r="MSX1" s="92"/>
      <c r="MSY1" s="92"/>
      <c r="MSZ1" s="92"/>
      <c r="MTA1" s="92"/>
      <c r="MTB1" s="92"/>
      <c r="MTC1" s="92"/>
      <c r="MTD1" s="92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2"/>
      <c r="MUC1" s="92"/>
      <c r="MUD1" s="92"/>
      <c r="MUE1" s="92"/>
      <c r="MUF1" s="92"/>
      <c r="MUG1" s="92"/>
      <c r="MUH1" s="92"/>
      <c r="MUI1" s="92"/>
      <c r="MUJ1" s="92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2"/>
      <c r="MVI1" s="92"/>
      <c r="MVJ1" s="92"/>
      <c r="MVK1" s="92"/>
      <c r="MVL1" s="92"/>
      <c r="MVM1" s="92"/>
      <c r="MVN1" s="92"/>
      <c r="MVO1" s="92"/>
      <c r="MVP1" s="92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2"/>
      <c r="MWO1" s="92"/>
      <c r="MWP1" s="92"/>
      <c r="MWQ1" s="92"/>
      <c r="MWR1" s="92"/>
      <c r="MWS1" s="92"/>
      <c r="MWT1" s="92"/>
      <c r="MWU1" s="92"/>
      <c r="MWV1" s="92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2"/>
      <c r="MXU1" s="92"/>
      <c r="MXV1" s="92"/>
      <c r="MXW1" s="92"/>
      <c r="MXX1" s="92"/>
      <c r="MXY1" s="92"/>
      <c r="MXZ1" s="92"/>
      <c r="MYA1" s="92"/>
      <c r="MYB1" s="92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2"/>
      <c r="MZA1" s="92"/>
      <c r="MZB1" s="92"/>
      <c r="MZC1" s="92"/>
      <c r="MZD1" s="92"/>
      <c r="MZE1" s="92"/>
      <c r="MZF1" s="92"/>
      <c r="MZG1" s="92"/>
      <c r="MZH1" s="92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2"/>
      <c r="NAG1" s="92"/>
      <c r="NAH1" s="92"/>
      <c r="NAI1" s="92"/>
      <c r="NAJ1" s="92"/>
      <c r="NAK1" s="92"/>
      <c r="NAL1" s="92"/>
      <c r="NAM1" s="92"/>
      <c r="NAN1" s="92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2"/>
      <c r="NBM1" s="92"/>
      <c r="NBN1" s="92"/>
      <c r="NBO1" s="92"/>
      <c r="NBP1" s="92"/>
      <c r="NBQ1" s="92"/>
      <c r="NBR1" s="92"/>
      <c r="NBS1" s="92"/>
      <c r="NBT1" s="92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2"/>
      <c r="NCS1" s="92"/>
      <c r="NCT1" s="92"/>
      <c r="NCU1" s="92"/>
      <c r="NCV1" s="92"/>
      <c r="NCW1" s="92"/>
      <c r="NCX1" s="92"/>
      <c r="NCY1" s="92"/>
      <c r="NCZ1" s="92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2"/>
      <c r="NDY1" s="92"/>
      <c r="NDZ1" s="92"/>
      <c r="NEA1" s="92"/>
      <c r="NEB1" s="92"/>
      <c r="NEC1" s="92"/>
      <c r="NED1" s="92"/>
      <c r="NEE1" s="92"/>
      <c r="NEF1" s="92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2"/>
      <c r="NFE1" s="92"/>
      <c r="NFF1" s="92"/>
      <c r="NFG1" s="92"/>
      <c r="NFH1" s="92"/>
      <c r="NFI1" s="92"/>
      <c r="NFJ1" s="92"/>
      <c r="NFK1" s="92"/>
      <c r="NFL1" s="92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2"/>
      <c r="NGK1" s="92"/>
      <c r="NGL1" s="92"/>
      <c r="NGM1" s="92"/>
      <c r="NGN1" s="92"/>
      <c r="NGO1" s="92"/>
      <c r="NGP1" s="92"/>
      <c r="NGQ1" s="92"/>
      <c r="NGR1" s="92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2"/>
      <c r="NHQ1" s="92"/>
      <c r="NHR1" s="92"/>
      <c r="NHS1" s="92"/>
      <c r="NHT1" s="92"/>
      <c r="NHU1" s="92"/>
      <c r="NHV1" s="92"/>
      <c r="NHW1" s="92"/>
      <c r="NHX1" s="92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2"/>
      <c r="NIW1" s="92"/>
      <c r="NIX1" s="92"/>
      <c r="NIY1" s="92"/>
      <c r="NIZ1" s="92"/>
      <c r="NJA1" s="92"/>
      <c r="NJB1" s="92"/>
      <c r="NJC1" s="92"/>
      <c r="NJD1" s="92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2"/>
      <c r="NKC1" s="92"/>
      <c r="NKD1" s="92"/>
      <c r="NKE1" s="92"/>
      <c r="NKF1" s="92"/>
      <c r="NKG1" s="92"/>
      <c r="NKH1" s="92"/>
      <c r="NKI1" s="92"/>
      <c r="NKJ1" s="92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2"/>
      <c r="NLI1" s="92"/>
      <c r="NLJ1" s="92"/>
      <c r="NLK1" s="92"/>
      <c r="NLL1" s="92"/>
      <c r="NLM1" s="92"/>
      <c r="NLN1" s="92"/>
      <c r="NLO1" s="92"/>
      <c r="NLP1" s="92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2"/>
      <c r="NMO1" s="92"/>
      <c r="NMP1" s="92"/>
      <c r="NMQ1" s="92"/>
      <c r="NMR1" s="92"/>
      <c r="NMS1" s="92"/>
      <c r="NMT1" s="92"/>
      <c r="NMU1" s="92"/>
      <c r="NMV1" s="92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2"/>
      <c r="NNU1" s="92"/>
      <c r="NNV1" s="92"/>
      <c r="NNW1" s="92"/>
      <c r="NNX1" s="92"/>
      <c r="NNY1" s="92"/>
      <c r="NNZ1" s="92"/>
      <c r="NOA1" s="92"/>
      <c r="NOB1" s="92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2"/>
      <c r="NPA1" s="92"/>
      <c r="NPB1" s="92"/>
      <c r="NPC1" s="92"/>
      <c r="NPD1" s="92"/>
      <c r="NPE1" s="92"/>
      <c r="NPF1" s="92"/>
      <c r="NPG1" s="92"/>
      <c r="NPH1" s="92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2"/>
      <c r="NQG1" s="92"/>
      <c r="NQH1" s="92"/>
      <c r="NQI1" s="92"/>
      <c r="NQJ1" s="92"/>
      <c r="NQK1" s="92"/>
      <c r="NQL1" s="92"/>
      <c r="NQM1" s="92"/>
      <c r="NQN1" s="92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2"/>
      <c r="NRM1" s="92"/>
      <c r="NRN1" s="92"/>
      <c r="NRO1" s="92"/>
      <c r="NRP1" s="92"/>
      <c r="NRQ1" s="92"/>
      <c r="NRR1" s="92"/>
      <c r="NRS1" s="92"/>
      <c r="NRT1" s="92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2"/>
      <c r="NSS1" s="92"/>
      <c r="NST1" s="92"/>
      <c r="NSU1" s="92"/>
      <c r="NSV1" s="92"/>
      <c r="NSW1" s="92"/>
      <c r="NSX1" s="92"/>
      <c r="NSY1" s="92"/>
      <c r="NSZ1" s="92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2"/>
      <c r="NTY1" s="92"/>
      <c r="NTZ1" s="92"/>
      <c r="NUA1" s="92"/>
      <c r="NUB1" s="92"/>
      <c r="NUC1" s="92"/>
      <c r="NUD1" s="92"/>
      <c r="NUE1" s="92"/>
      <c r="NUF1" s="92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2"/>
      <c r="NVE1" s="92"/>
      <c r="NVF1" s="92"/>
      <c r="NVG1" s="92"/>
      <c r="NVH1" s="92"/>
      <c r="NVI1" s="92"/>
      <c r="NVJ1" s="92"/>
      <c r="NVK1" s="92"/>
      <c r="NVL1" s="92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2"/>
      <c r="NWK1" s="92"/>
      <c r="NWL1" s="92"/>
      <c r="NWM1" s="92"/>
      <c r="NWN1" s="92"/>
      <c r="NWO1" s="92"/>
      <c r="NWP1" s="92"/>
      <c r="NWQ1" s="92"/>
      <c r="NWR1" s="92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2"/>
      <c r="NXQ1" s="92"/>
      <c r="NXR1" s="92"/>
      <c r="NXS1" s="92"/>
      <c r="NXT1" s="92"/>
      <c r="NXU1" s="92"/>
      <c r="NXV1" s="92"/>
      <c r="NXW1" s="92"/>
      <c r="NXX1" s="92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2"/>
      <c r="NYW1" s="92"/>
      <c r="NYX1" s="92"/>
      <c r="NYY1" s="92"/>
      <c r="NYZ1" s="92"/>
      <c r="NZA1" s="92"/>
      <c r="NZB1" s="92"/>
      <c r="NZC1" s="92"/>
      <c r="NZD1" s="92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2"/>
      <c r="OAC1" s="92"/>
      <c r="OAD1" s="92"/>
      <c r="OAE1" s="92"/>
      <c r="OAF1" s="92"/>
      <c r="OAG1" s="92"/>
      <c r="OAH1" s="92"/>
      <c r="OAI1" s="92"/>
      <c r="OAJ1" s="92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2"/>
      <c r="OBI1" s="92"/>
      <c r="OBJ1" s="92"/>
      <c r="OBK1" s="92"/>
      <c r="OBL1" s="92"/>
      <c r="OBM1" s="92"/>
      <c r="OBN1" s="92"/>
      <c r="OBO1" s="92"/>
      <c r="OBP1" s="92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2"/>
      <c r="OCO1" s="92"/>
      <c r="OCP1" s="92"/>
      <c r="OCQ1" s="92"/>
      <c r="OCR1" s="92"/>
      <c r="OCS1" s="92"/>
      <c r="OCT1" s="92"/>
      <c r="OCU1" s="92"/>
      <c r="OCV1" s="92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2"/>
      <c r="ODU1" s="92"/>
      <c r="ODV1" s="92"/>
      <c r="ODW1" s="92"/>
      <c r="ODX1" s="92"/>
      <c r="ODY1" s="92"/>
      <c r="ODZ1" s="92"/>
      <c r="OEA1" s="92"/>
      <c r="OEB1" s="92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2"/>
      <c r="OFA1" s="92"/>
      <c r="OFB1" s="92"/>
      <c r="OFC1" s="92"/>
      <c r="OFD1" s="92"/>
      <c r="OFE1" s="92"/>
      <c r="OFF1" s="92"/>
      <c r="OFG1" s="92"/>
      <c r="OFH1" s="92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2"/>
      <c r="OGG1" s="92"/>
      <c r="OGH1" s="92"/>
      <c r="OGI1" s="92"/>
      <c r="OGJ1" s="92"/>
      <c r="OGK1" s="92"/>
      <c r="OGL1" s="92"/>
      <c r="OGM1" s="92"/>
      <c r="OGN1" s="92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2"/>
      <c r="OHM1" s="92"/>
      <c r="OHN1" s="92"/>
      <c r="OHO1" s="92"/>
      <c r="OHP1" s="92"/>
      <c r="OHQ1" s="92"/>
      <c r="OHR1" s="92"/>
      <c r="OHS1" s="92"/>
      <c r="OHT1" s="92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2"/>
      <c r="OIS1" s="92"/>
      <c r="OIT1" s="92"/>
      <c r="OIU1" s="92"/>
      <c r="OIV1" s="92"/>
      <c r="OIW1" s="92"/>
      <c r="OIX1" s="92"/>
      <c r="OIY1" s="92"/>
      <c r="OIZ1" s="92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2"/>
      <c r="OJY1" s="92"/>
      <c r="OJZ1" s="92"/>
      <c r="OKA1" s="92"/>
      <c r="OKB1" s="92"/>
      <c r="OKC1" s="92"/>
      <c r="OKD1" s="92"/>
      <c r="OKE1" s="92"/>
      <c r="OKF1" s="92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2"/>
      <c r="OLE1" s="92"/>
      <c r="OLF1" s="92"/>
      <c r="OLG1" s="92"/>
      <c r="OLH1" s="92"/>
      <c r="OLI1" s="92"/>
      <c r="OLJ1" s="92"/>
      <c r="OLK1" s="92"/>
      <c r="OLL1" s="92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2"/>
      <c r="OMK1" s="92"/>
      <c r="OML1" s="92"/>
      <c r="OMM1" s="92"/>
      <c r="OMN1" s="92"/>
      <c r="OMO1" s="92"/>
      <c r="OMP1" s="92"/>
      <c r="OMQ1" s="92"/>
      <c r="OMR1" s="92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2"/>
      <c r="ONQ1" s="92"/>
      <c r="ONR1" s="92"/>
      <c r="ONS1" s="92"/>
      <c r="ONT1" s="92"/>
      <c r="ONU1" s="92"/>
      <c r="ONV1" s="92"/>
      <c r="ONW1" s="92"/>
      <c r="ONX1" s="92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2"/>
      <c r="OOW1" s="92"/>
      <c r="OOX1" s="92"/>
      <c r="OOY1" s="92"/>
      <c r="OOZ1" s="92"/>
      <c r="OPA1" s="92"/>
      <c r="OPB1" s="92"/>
      <c r="OPC1" s="92"/>
      <c r="OPD1" s="92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2"/>
      <c r="OQC1" s="92"/>
      <c r="OQD1" s="92"/>
      <c r="OQE1" s="92"/>
      <c r="OQF1" s="92"/>
      <c r="OQG1" s="92"/>
      <c r="OQH1" s="92"/>
      <c r="OQI1" s="92"/>
      <c r="OQJ1" s="92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2"/>
      <c r="ORI1" s="92"/>
      <c r="ORJ1" s="92"/>
      <c r="ORK1" s="92"/>
      <c r="ORL1" s="92"/>
      <c r="ORM1" s="92"/>
      <c r="ORN1" s="92"/>
      <c r="ORO1" s="92"/>
      <c r="ORP1" s="92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2"/>
      <c r="OSO1" s="92"/>
      <c r="OSP1" s="92"/>
      <c r="OSQ1" s="92"/>
      <c r="OSR1" s="92"/>
      <c r="OSS1" s="92"/>
      <c r="OST1" s="92"/>
      <c r="OSU1" s="92"/>
      <c r="OSV1" s="92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2"/>
      <c r="OTU1" s="92"/>
      <c r="OTV1" s="92"/>
      <c r="OTW1" s="92"/>
      <c r="OTX1" s="92"/>
      <c r="OTY1" s="92"/>
      <c r="OTZ1" s="92"/>
      <c r="OUA1" s="92"/>
      <c r="OUB1" s="92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2"/>
      <c r="OVA1" s="92"/>
      <c r="OVB1" s="92"/>
      <c r="OVC1" s="92"/>
      <c r="OVD1" s="92"/>
      <c r="OVE1" s="92"/>
      <c r="OVF1" s="92"/>
      <c r="OVG1" s="92"/>
      <c r="OVH1" s="92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2"/>
      <c r="OWG1" s="92"/>
      <c r="OWH1" s="92"/>
      <c r="OWI1" s="92"/>
      <c r="OWJ1" s="92"/>
      <c r="OWK1" s="92"/>
      <c r="OWL1" s="92"/>
      <c r="OWM1" s="92"/>
      <c r="OWN1" s="92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2"/>
      <c r="OXM1" s="92"/>
      <c r="OXN1" s="92"/>
      <c r="OXO1" s="92"/>
      <c r="OXP1" s="92"/>
      <c r="OXQ1" s="92"/>
      <c r="OXR1" s="92"/>
      <c r="OXS1" s="92"/>
      <c r="OXT1" s="92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2"/>
      <c r="OYS1" s="92"/>
      <c r="OYT1" s="92"/>
      <c r="OYU1" s="92"/>
      <c r="OYV1" s="92"/>
      <c r="OYW1" s="92"/>
      <c r="OYX1" s="92"/>
      <c r="OYY1" s="92"/>
      <c r="OYZ1" s="92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2"/>
      <c r="OZY1" s="92"/>
      <c r="OZZ1" s="92"/>
      <c r="PAA1" s="92"/>
      <c r="PAB1" s="92"/>
      <c r="PAC1" s="92"/>
      <c r="PAD1" s="92"/>
      <c r="PAE1" s="92"/>
      <c r="PAF1" s="92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2"/>
      <c r="PBE1" s="92"/>
      <c r="PBF1" s="92"/>
      <c r="PBG1" s="92"/>
      <c r="PBH1" s="92"/>
      <c r="PBI1" s="92"/>
      <c r="PBJ1" s="92"/>
      <c r="PBK1" s="92"/>
      <c r="PBL1" s="92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2"/>
      <c r="PCK1" s="92"/>
      <c r="PCL1" s="92"/>
      <c r="PCM1" s="92"/>
      <c r="PCN1" s="92"/>
      <c r="PCO1" s="92"/>
      <c r="PCP1" s="92"/>
      <c r="PCQ1" s="92"/>
      <c r="PCR1" s="92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2"/>
      <c r="PDQ1" s="92"/>
      <c r="PDR1" s="92"/>
      <c r="PDS1" s="92"/>
      <c r="PDT1" s="92"/>
      <c r="PDU1" s="92"/>
      <c r="PDV1" s="92"/>
      <c r="PDW1" s="92"/>
      <c r="PDX1" s="92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2"/>
      <c r="PEW1" s="92"/>
      <c r="PEX1" s="92"/>
      <c r="PEY1" s="92"/>
      <c r="PEZ1" s="92"/>
      <c r="PFA1" s="92"/>
      <c r="PFB1" s="92"/>
      <c r="PFC1" s="92"/>
      <c r="PFD1" s="92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2"/>
      <c r="PGC1" s="92"/>
      <c r="PGD1" s="92"/>
      <c r="PGE1" s="92"/>
      <c r="PGF1" s="92"/>
      <c r="PGG1" s="92"/>
      <c r="PGH1" s="92"/>
      <c r="PGI1" s="92"/>
      <c r="PGJ1" s="92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2"/>
      <c r="PHI1" s="92"/>
      <c r="PHJ1" s="92"/>
      <c r="PHK1" s="92"/>
      <c r="PHL1" s="92"/>
      <c r="PHM1" s="92"/>
      <c r="PHN1" s="92"/>
      <c r="PHO1" s="92"/>
      <c r="PHP1" s="92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2"/>
      <c r="PIO1" s="92"/>
      <c r="PIP1" s="92"/>
      <c r="PIQ1" s="92"/>
      <c r="PIR1" s="92"/>
      <c r="PIS1" s="92"/>
      <c r="PIT1" s="92"/>
      <c r="PIU1" s="92"/>
      <c r="PIV1" s="92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2"/>
      <c r="PJU1" s="92"/>
      <c r="PJV1" s="92"/>
      <c r="PJW1" s="92"/>
      <c r="PJX1" s="92"/>
      <c r="PJY1" s="92"/>
      <c r="PJZ1" s="92"/>
      <c r="PKA1" s="92"/>
      <c r="PKB1" s="92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2"/>
      <c r="PLA1" s="92"/>
      <c r="PLB1" s="92"/>
      <c r="PLC1" s="92"/>
      <c r="PLD1" s="92"/>
      <c r="PLE1" s="92"/>
      <c r="PLF1" s="92"/>
      <c r="PLG1" s="92"/>
      <c r="PLH1" s="92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2"/>
      <c r="PMG1" s="92"/>
      <c r="PMH1" s="92"/>
      <c r="PMI1" s="92"/>
      <c r="PMJ1" s="92"/>
      <c r="PMK1" s="92"/>
      <c r="PML1" s="92"/>
      <c r="PMM1" s="92"/>
      <c r="PMN1" s="92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2"/>
      <c r="PNM1" s="92"/>
      <c r="PNN1" s="92"/>
      <c r="PNO1" s="92"/>
      <c r="PNP1" s="92"/>
      <c r="PNQ1" s="92"/>
      <c r="PNR1" s="92"/>
      <c r="PNS1" s="92"/>
      <c r="PNT1" s="92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2"/>
      <c r="POS1" s="92"/>
      <c r="POT1" s="92"/>
      <c r="POU1" s="92"/>
      <c r="POV1" s="92"/>
      <c r="POW1" s="92"/>
      <c r="POX1" s="92"/>
      <c r="POY1" s="92"/>
      <c r="POZ1" s="92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2"/>
      <c r="PPY1" s="92"/>
      <c r="PPZ1" s="92"/>
      <c r="PQA1" s="92"/>
      <c r="PQB1" s="92"/>
      <c r="PQC1" s="92"/>
      <c r="PQD1" s="92"/>
      <c r="PQE1" s="92"/>
      <c r="PQF1" s="92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2"/>
      <c r="PRE1" s="92"/>
      <c r="PRF1" s="92"/>
      <c r="PRG1" s="92"/>
      <c r="PRH1" s="92"/>
      <c r="PRI1" s="92"/>
      <c r="PRJ1" s="92"/>
      <c r="PRK1" s="92"/>
      <c r="PRL1" s="92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2"/>
      <c r="PSK1" s="92"/>
      <c r="PSL1" s="92"/>
      <c r="PSM1" s="92"/>
      <c r="PSN1" s="92"/>
      <c r="PSO1" s="92"/>
      <c r="PSP1" s="92"/>
      <c r="PSQ1" s="92"/>
      <c r="PSR1" s="92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2"/>
      <c r="PTQ1" s="92"/>
      <c r="PTR1" s="92"/>
      <c r="PTS1" s="92"/>
      <c r="PTT1" s="92"/>
      <c r="PTU1" s="92"/>
      <c r="PTV1" s="92"/>
      <c r="PTW1" s="92"/>
      <c r="PTX1" s="92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2"/>
      <c r="PUW1" s="92"/>
      <c r="PUX1" s="92"/>
      <c r="PUY1" s="92"/>
      <c r="PUZ1" s="92"/>
      <c r="PVA1" s="92"/>
      <c r="PVB1" s="92"/>
      <c r="PVC1" s="92"/>
      <c r="PVD1" s="92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2"/>
      <c r="PWC1" s="92"/>
      <c r="PWD1" s="92"/>
      <c r="PWE1" s="92"/>
      <c r="PWF1" s="92"/>
      <c r="PWG1" s="92"/>
      <c r="PWH1" s="92"/>
      <c r="PWI1" s="92"/>
      <c r="PWJ1" s="92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2"/>
      <c r="PXI1" s="92"/>
      <c r="PXJ1" s="92"/>
      <c r="PXK1" s="92"/>
      <c r="PXL1" s="92"/>
      <c r="PXM1" s="92"/>
      <c r="PXN1" s="92"/>
      <c r="PXO1" s="92"/>
      <c r="PXP1" s="92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2"/>
      <c r="PYO1" s="92"/>
      <c r="PYP1" s="92"/>
      <c r="PYQ1" s="92"/>
      <c r="PYR1" s="92"/>
      <c r="PYS1" s="92"/>
      <c r="PYT1" s="92"/>
      <c r="PYU1" s="92"/>
      <c r="PYV1" s="92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2"/>
      <c r="PZU1" s="92"/>
      <c r="PZV1" s="92"/>
      <c r="PZW1" s="92"/>
      <c r="PZX1" s="92"/>
      <c r="PZY1" s="92"/>
      <c r="PZZ1" s="92"/>
      <c r="QAA1" s="92"/>
      <c r="QAB1" s="92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2"/>
      <c r="QBA1" s="92"/>
      <c r="QBB1" s="92"/>
      <c r="QBC1" s="92"/>
      <c r="QBD1" s="92"/>
      <c r="QBE1" s="92"/>
      <c r="QBF1" s="92"/>
      <c r="QBG1" s="92"/>
      <c r="QBH1" s="92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2"/>
      <c r="QCG1" s="92"/>
      <c r="QCH1" s="92"/>
      <c r="QCI1" s="92"/>
      <c r="QCJ1" s="92"/>
      <c r="QCK1" s="92"/>
      <c r="QCL1" s="92"/>
      <c r="QCM1" s="92"/>
      <c r="QCN1" s="92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2"/>
      <c r="QDM1" s="92"/>
      <c r="QDN1" s="92"/>
      <c r="QDO1" s="92"/>
      <c r="QDP1" s="92"/>
      <c r="QDQ1" s="92"/>
      <c r="QDR1" s="92"/>
      <c r="QDS1" s="92"/>
      <c r="QDT1" s="92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2"/>
      <c r="QES1" s="92"/>
      <c r="QET1" s="92"/>
      <c r="QEU1" s="92"/>
      <c r="QEV1" s="92"/>
      <c r="QEW1" s="92"/>
      <c r="QEX1" s="92"/>
      <c r="QEY1" s="92"/>
      <c r="QEZ1" s="92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2"/>
      <c r="QFY1" s="92"/>
      <c r="QFZ1" s="92"/>
      <c r="QGA1" s="92"/>
      <c r="QGB1" s="92"/>
      <c r="QGC1" s="92"/>
      <c r="QGD1" s="92"/>
      <c r="QGE1" s="92"/>
      <c r="QGF1" s="92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2"/>
      <c r="QHE1" s="92"/>
      <c r="QHF1" s="92"/>
      <c r="QHG1" s="92"/>
      <c r="QHH1" s="92"/>
      <c r="QHI1" s="92"/>
      <c r="QHJ1" s="92"/>
      <c r="QHK1" s="92"/>
      <c r="QHL1" s="92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2"/>
      <c r="QIK1" s="92"/>
      <c r="QIL1" s="92"/>
      <c r="QIM1" s="92"/>
      <c r="QIN1" s="92"/>
      <c r="QIO1" s="92"/>
      <c r="QIP1" s="92"/>
      <c r="QIQ1" s="92"/>
      <c r="QIR1" s="92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2"/>
      <c r="QJQ1" s="92"/>
      <c r="QJR1" s="92"/>
      <c r="QJS1" s="92"/>
      <c r="QJT1" s="92"/>
      <c r="QJU1" s="92"/>
      <c r="QJV1" s="92"/>
      <c r="QJW1" s="92"/>
      <c r="QJX1" s="92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2"/>
      <c r="QKW1" s="92"/>
      <c r="QKX1" s="92"/>
      <c r="QKY1" s="92"/>
      <c r="QKZ1" s="92"/>
      <c r="QLA1" s="92"/>
      <c r="QLB1" s="92"/>
      <c r="QLC1" s="92"/>
      <c r="QLD1" s="92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2"/>
      <c r="QMC1" s="92"/>
      <c r="QMD1" s="92"/>
      <c r="QME1" s="92"/>
      <c r="QMF1" s="92"/>
      <c r="QMG1" s="92"/>
      <c r="QMH1" s="92"/>
      <c r="QMI1" s="92"/>
      <c r="QMJ1" s="92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2"/>
      <c r="QNI1" s="92"/>
      <c r="QNJ1" s="92"/>
      <c r="QNK1" s="92"/>
      <c r="QNL1" s="92"/>
      <c r="QNM1" s="92"/>
      <c r="QNN1" s="92"/>
      <c r="QNO1" s="92"/>
      <c r="QNP1" s="92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2"/>
      <c r="QOO1" s="92"/>
      <c r="QOP1" s="92"/>
      <c r="QOQ1" s="92"/>
      <c r="QOR1" s="92"/>
      <c r="QOS1" s="92"/>
      <c r="QOT1" s="92"/>
      <c r="QOU1" s="92"/>
      <c r="QOV1" s="92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2"/>
      <c r="QPU1" s="92"/>
      <c r="QPV1" s="92"/>
      <c r="QPW1" s="92"/>
      <c r="QPX1" s="92"/>
      <c r="QPY1" s="92"/>
      <c r="QPZ1" s="92"/>
      <c r="QQA1" s="92"/>
      <c r="QQB1" s="92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2"/>
      <c r="QRA1" s="92"/>
      <c r="QRB1" s="92"/>
      <c r="QRC1" s="92"/>
      <c r="QRD1" s="92"/>
      <c r="QRE1" s="92"/>
      <c r="QRF1" s="92"/>
      <c r="QRG1" s="92"/>
      <c r="QRH1" s="92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2"/>
      <c r="QSG1" s="92"/>
      <c r="QSH1" s="92"/>
      <c r="QSI1" s="92"/>
      <c r="QSJ1" s="92"/>
      <c r="QSK1" s="92"/>
      <c r="QSL1" s="92"/>
      <c r="QSM1" s="92"/>
      <c r="QSN1" s="92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2"/>
      <c r="QTM1" s="92"/>
      <c r="QTN1" s="92"/>
      <c r="QTO1" s="92"/>
      <c r="QTP1" s="92"/>
      <c r="QTQ1" s="92"/>
      <c r="QTR1" s="92"/>
      <c r="QTS1" s="92"/>
      <c r="QTT1" s="92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2"/>
      <c r="QUS1" s="92"/>
      <c r="QUT1" s="92"/>
      <c r="QUU1" s="92"/>
      <c r="QUV1" s="92"/>
      <c r="QUW1" s="92"/>
      <c r="QUX1" s="92"/>
      <c r="QUY1" s="92"/>
      <c r="QUZ1" s="92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2"/>
      <c r="QVY1" s="92"/>
      <c r="QVZ1" s="92"/>
      <c r="QWA1" s="92"/>
      <c r="QWB1" s="92"/>
      <c r="QWC1" s="92"/>
      <c r="QWD1" s="92"/>
      <c r="QWE1" s="92"/>
      <c r="QWF1" s="92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2"/>
      <c r="QXE1" s="92"/>
      <c r="QXF1" s="92"/>
      <c r="QXG1" s="92"/>
      <c r="QXH1" s="92"/>
      <c r="QXI1" s="92"/>
      <c r="QXJ1" s="92"/>
      <c r="QXK1" s="92"/>
      <c r="QXL1" s="92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2"/>
      <c r="QYK1" s="92"/>
      <c r="QYL1" s="92"/>
      <c r="QYM1" s="92"/>
      <c r="QYN1" s="92"/>
      <c r="QYO1" s="92"/>
      <c r="QYP1" s="92"/>
      <c r="QYQ1" s="92"/>
      <c r="QYR1" s="92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2"/>
      <c r="QZQ1" s="92"/>
      <c r="QZR1" s="92"/>
      <c r="QZS1" s="92"/>
      <c r="QZT1" s="92"/>
      <c r="QZU1" s="92"/>
      <c r="QZV1" s="92"/>
      <c r="QZW1" s="92"/>
      <c r="QZX1" s="92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2"/>
      <c r="RAW1" s="92"/>
      <c r="RAX1" s="92"/>
      <c r="RAY1" s="92"/>
      <c r="RAZ1" s="92"/>
      <c r="RBA1" s="92"/>
      <c r="RBB1" s="92"/>
      <c r="RBC1" s="92"/>
      <c r="RBD1" s="92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2"/>
      <c r="RCC1" s="92"/>
      <c r="RCD1" s="92"/>
      <c r="RCE1" s="92"/>
      <c r="RCF1" s="92"/>
      <c r="RCG1" s="92"/>
      <c r="RCH1" s="92"/>
      <c r="RCI1" s="92"/>
      <c r="RCJ1" s="92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2"/>
      <c r="RDI1" s="92"/>
      <c r="RDJ1" s="92"/>
      <c r="RDK1" s="92"/>
      <c r="RDL1" s="92"/>
      <c r="RDM1" s="92"/>
      <c r="RDN1" s="92"/>
      <c r="RDO1" s="92"/>
      <c r="RDP1" s="92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2"/>
      <c r="REO1" s="92"/>
      <c r="REP1" s="92"/>
      <c r="REQ1" s="92"/>
      <c r="RER1" s="92"/>
      <c r="RES1" s="92"/>
      <c r="RET1" s="92"/>
      <c r="REU1" s="92"/>
      <c r="REV1" s="92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2"/>
      <c r="RFU1" s="92"/>
      <c r="RFV1" s="92"/>
      <c r="RFW1" s="92"/>
      <c r="RFX1" s="92"/>
      <c r="RFY1" s="92"/>
      <c r="RFZ1" s="92"/>
      <c r="RGA1" s="92"/>
      <c r="RGB1" s="92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2"/>
      <c r="RHA1" s="92"/>
      <c r="RHB1" s="92"/>
      <c r="RHC1" s="92"/>
      <c r="RHD1" s="92"/>
      <c r="RHE1" s="92"/>
      <c r="RHF1" s="92"/>
      <c r="RHG1" s="92"/>
      <c r="RHH1" s="92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2"/>
      <c r="RIG1" s="92"/>
      <c r="RIH1" s="92"/>
      <c r="RII1" s="92"/>
      <c r="RIJ1" s="92"/>
      <c r="RIK1" s="92"/>
      <c r="RIL1" s="92"/>
      <c r="RIM1" s="92"/>
      <c r="RIN1" s="92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2"/>
      <c r="RJM1" s="92"/>
      <c r="RJN1" s="92"/>
      <c r="RJO1" s="92"/>
      <c r="RJP1" s="92"/>
      <c r="RJQ1" s="92"/>
      <c r="RJR1" s="92"/>
      <c r="RJS1" s="92"/>
      <c r="RJT1" s="92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2"/>
      <c r="RKS1" s="92"/>
      <c r="RKT1" s="92"/>
      <c r="RKU1" s="92"/>
      <c r="RKV1" s="92"/>
      <c r="RKW1" s="92"/>
      <c r="RKX1" s="92"/>
      <c r="RKY1" s="92"/>
      <c r="RKZ1" s="92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2"/>
      <c r="RLY1" s="92"/>
      <c r="RLZ1" s="92"/>
      <c r="RMA1" s="92"/>
      <c r="RMB1" s="92"/>
      <c r="RMC1" s="92"/>
      <c r="RMD1" s="92"/>
      <c r="RME1" s="92"/>
      <c r="RMF1" s="92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2"/>
      <c r="RNE1" s="92"/>
      <c r="RNF1" s="92"/>
      <c r="RNG1" s="92"/>
      <c r="RNH1" s="92"/>
      <c r="RNI1" s="92"/>
      <c r="RNJ1" s="92"/>
      <c r="RNK1" s="92"/>
      <c r="RNL1" s="92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2"/>
      <c r="ROK1" s="92"/>
      <c r="ROL1" s="92"/>
      <c r="ROM1" s="92"/>
      <c r="RON1" s="92"/>
      <c r="ROO1" s="92"/>
      <c r="ROP1" s="92"/>
      <c r="ROQ1" s="92"/>
      <c r="ROR1" s="92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2"/>
      <c r="RPQ1" s="92"/>
      <c r="RPR1" s="92"/>
      <c r="RPS1" s="92"/>
      <c r="RPT1" s="92"/>
      <c r="RPU1" s="92"/>
      <c r="RPV1" s="92"/>
      <c r="RPW1" s="92"/>
      <c r="RPX1" s="92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2"/>
      <c r="RQW1" s="92"/>
      <c r="RQX1" s="92"/>
      <c r="RQY1" s="92"/>
      <c r="RQZ1" s="92"/>
      <c r="RRA1" s="92"/>
      <c r="RRB1" s="92"/>
      <c r="RRC1" s="92"/>
      <c r="RRD1" s="92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2"/>
      <c r="RSC1" s="92"/>
      <c r="RSD1" s="92"/>
      <c r="RSE1" s="92"/>
      <c r="RSF1" s="92"/>
      <c r="RSG1" s="92"/>
      <c r="RSH1" s="92"/>
      <c r="RSI1" s="92"/>
      <c r="RSJ1" s="92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2"/>
      <c r="RTI1" s="92"/>
      <c r="RTJ1" s="92"/>
      <c r="RTK1" s="92"/>
      <c r="RTL1" s="92"/>
      <c r="RTM1" s="92"/>
      <c r="RTN1" s="92"/>
      <c r="RTO1" s="92"/>
      <c r="RTP1" s="92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2"/>
      <c r="RUO1" s="92"/>
      <c r="RUP1" s="92"/>
      <c r="RUQ1" s="92"/>
      <c r="RUR1" s="92"/>
      <c r="RUS1" s="92"/>
      <c r="RUT1" s="92"/>
      <c r="RUU1" s="92"/>
      <c r="RUV1" s="92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2"/>
      <c r="RVU1" s="92"/>
      <c r="RVV1" s="92"/>
      <c r="RVW1" s="92"/>
      <c r="RVX1" s="92"/>
      <c r="RVY1" s="92"/>
      <c r="RVZ1" s="92"/>
      <c r="RWA1" s="92"/>
      <c r="RWB1" s="92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2"/>
      <c r="RXA1" s="92"/>
      <c r="RXB1" s="92"/>
      <c r="RXC1" s="92"/>
      <c r="RXD1" s="92"/>
      <c r="RXE1" s="92"/>
      <c r="RXF1" s="92"/>
      <c r="RXG1" s="92"/>
      <c r="RXH1" s="92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2"/>
      <c r="RYG1" s="92"/>
      <c r="RYH1" s="92"/>
      <c r="RYI1" s="92"/>
      <c r="RYJ1" s="92"/>
      <c r="RYK1" s="92"/>
      <c r="RYL1" s="92"/>
      <c r="RYM1" s="92"/>
      <c r="RYN1" s="92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2"/>
      <c r="RZM1" s="92"/>
      <c r="RZN1" s="92"/>
      <c r="RZO1" s="92"/>
      <c r="RZP1" s="92"/>
      <c r="RZQ1" s="92"/>
      <c r="RZR1" s="92"/>
      <c r="RZS1" s="92"/>
      <c r="RZT1" s="92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2"/>
      <c r="SAS1" s="92"/>
      <c r="SAT1" s="92"/>
      <c r="SAU1" s="92"/>
      <c r="SAV1" s="92"/>
      <c r="SAW1" s="92"/>
      <c r="SAX1" s="92"/>
      <c r="SAY1" s="92"/>
      <c r="SAZ1" s="92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2"/>
      <c r="SBY1" s="92"/>
      <c r="SBZ1" s="92"/>
      <c r="SCA1" s="92"/>
      <c r="SCB1" s="92"/>
      <c r="SCC1" s="92"/>
      <c r="SCD1" s="92"/>
      <c r="SCE1" s="92"/>
      <c r="SCF1" s="92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2"/>
      <c r="SDE1" s="92"/>
      <c r="SDF1" s="92"/>
      <c r="SDG1" s="92"/>
      <c r="SDH1" s="92"/>
      <c r="SDI1" s="92"/>
      <c r="SDJ1" s="92"/>
      <c r="SDK1" s="92"/>
      <c r="SDL1" s="92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2"/>
      <c r="SEK1" s="92"/>
      <c r="SEL1" s="92"/>
      <c r="SEM1" s="92"/>
      <c r="SEN1" s="92"/>
      <c r="SEO1" s="92"/>
      <c r="SEP1" s="92"/>
      <c r="SEQ1" s="92"/>
      <c r="SER1" s="92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2"/>
      <c r="SFQ1" s="92"/>
      <c r="SFR1" s="92"/>
      <c r="SFS1" s="92"/>
      <c r="SFT1" s="92"/>
      <c r="SFU1" s="92"/>
      <c r="SFV1" s="92"/>
      <c r="SFW1" s="92"/>
      <c r="SFX1" s="92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2"/>
      <c r="SGW1" s="92"/>
      <c r="SGX1" s="92"/>
      <c r="SGY1" s="92"/>
      <c r="SGZ1" s="92"/>
      <c r="SHA1" s="92"/>
      <c r="SHB1" s="92"/>
      <c r="SHC1" s="92"/>
      <c r="SHD1" s="92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2"/>
      <c r="SIC1" s="92"/>
      <c r="SID1" s="92"/>
      <c r="SIE1" s="92"/>
      <c r="SIF1" s="92"/>
      <c r="SIG1" s="92"/>
      <c r="SIH1" s="92"/>
      <c r="SII1" s="92"/>
      <c r="SIJ1" s="92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2"/>
      <c r="SJI1" s="92"/>
      <c r="SJJ1" s="92"/>
      <c r="SJK1" s="92"/>
      <c r="SJL1" s="92"/>
      <c r="SJM1" s="92"/>
      <c r="SJN1" s="92"/>
      <c r="SJO1" s="92"/>
      <c r="SJP1" s="92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2"/>
      <c r="SKO1" s="92"/>
      <c r="SKP1" s="92"/>
      <c r="SKQ1" s="92"/>
      <c r="SKR1" s="92"/>
      <c r="SKS1" s="92"/>
      <c r="SKT1" s="92"/>
      <c r="SKU1" s="92"/>
      <c r="SKV1" s="92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2"/>
      <c r="SLU1" s="92"/>
      <c r="SLV1" s="92"/>
      <c r="SLW1" s="92"/>
      <c r="SLX1" s="92"/>
      <c r="SLY1" s="92"/>
      <c r="SLZ1" s="92"/>
      <c r="SMA1" s="92"/>
      <c r="SMB1" s="92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2"/>
      <c r="SNA1" s="92"/>
      <c r="SNB1" s="92"/>
      <c r="SNC1" s="92"/>
      <c r="SND1" s="92"/>
      <c r="SNE1" s="92"/>
      <c r="SNF1" s="92"/>
      <c r="SNG1" s="92"/>
      <c r="SNH1" s="92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2"/>
      <c r="SOG1" s="92"/>
      <c r="SOH1" s="92"/>
      <c r="SOI1" s="92"/>
      <c r="SOJ1" s="92"/>
      <c r="SOK1" s="92"/>
      <c r="SOL1" s="92"/>
      <c r="SOM1" s="92"/>
      <c r="SON1" s="92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2"/>
      <c r="SPM1" s="92"/>
      <c r="SPN1" s="92"/>
      <c r="SPO1" s="92"/>
      <c r="SPP1" s="92"/>
      <c r="SPQ1" s="92"/>
      <c r="SPR1" s="92"/>
      <c r="SPS1" s="92"/>
      <c r="SPT1" s="92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2"/>
      <c r="SQS1" s="92"/>
      <c r="SQT1" s="92"/>
      <c r="SQU1" s="92"/>
      <c r="SQV1" s="92"/>
      <c r="SQW1" s="92"/>
      <c r="SQX1" s="92"/>
      <c r="SQY1" s="92"/>
      <c r="SQZ1" s="92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2"/>
      <c r="SRY1" s="92"/>
      <c r="SRZ1" s="92"/>
      <c r="SSA1" s="92"/>
      <c r="SSB1" s="92"/>
      <c r="SSC1" s="92"/>
      <c r="SSD1" s="92"/>
      <c r="SSE1" s="92"/>
      <c r="SSF1" s="92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2"/>
      <c r="STE1" s="92"/>
      <c r="STF1" s="92"/>
      <c r="STG1" s="92"/>
      <c r="STH1" s="92"/>
      <c r="STI1" s="92"/>
      <c r="STJ1" s="92"/>
      <c r="STK1" s="92"/>
      <c r="STL1" s="92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2"/>
      <c r="SUK1" s="92"/>
      <c r="SUL1" s="92"/>
      <c r="SUM1" s="92"/>
      <c r="SUN1" s="92"/>
      <c r="SUO1" s="92"/>
      <c r="SUP1" s="92"/>
      <c r="SUQ1" s="92"/>
      <c r="SUR1" s="92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2"/>
      <c r="SVQ1" s="92"/>
      <c r="SVR1" s="92"/>
      <c r="SVS1" s="92"/>
      <c r="SVT1" s="92"/>
      <c r="SVU1" s="92"/>
      <c r="SVV1" s="92"/>
      <c r="SVW1" s="92"/>
      <c r="SVX1" s="92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2"/>
      <c r="SWW1" s="92"/>
      <c r="SWX1" s="92"/>
      <c r="SWY1" s="92"/>
      <c r="SWZ1" s="92"/>
      <c r="SXA1" s="92"/>
      <c r="SXB1" s="92"/>
      <c r="SXC1" s="92"/>
      <c r="SXD1" s="92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2"/>
      <c r="SYC1" s="92"/>
      <c r="SYD1" s="92"/>
      <c r="SYE1" s="92"/>
      <c r="SYF1" s="92"/>
      <c r="SYG1" s="92"/>
      <c r="SYH1" s="92"/>
      <c r="SYI1" s="92"/>
      <c r="SYJ1" s="92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2"/>
      <c r="SZI1" s="92"/>
      <c r="SZJ1" s="92"/>
      <c r="SZK1" s="92"/>
      <c r="SZL1" s="92"/>
      <c r="SZM1" s="92"/>
      <c r="SZN1" s="92"/>
      <c r="SZO1" s="92"/>
      <c r="SZP1" s="92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2"/>
      <c r="TAO1" s="92"/>
      <c r="TAP1" s="92"/>
      <c r="TAQ1" s="92"/>
      <c r="TAR1" s="92"/>
      <c r="TAS1" s="92"/>
      <c r="TAT1" s="92"/>
      <c r="TAU1" s="92"/>
      <c r="TAV1" s="92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2"/>
      <c r="TBU1" s="92"/>
      <c r="TBV1" s="92"/>
      <c r="TBW1" s="92"/>
      <c r="TBX1" s="92"/>
      <c r="TBY1" s="92"/>
      <c r="TBZ1" s="92"/>
      <c r="TCA1" s="92"/>
      <c r="TCB1" s="92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2"/>
      <c r="TDA1" s="92"/>
      <c r="TDB1" s="92"/>
      <c r="TDC1" s="92"/>
      <c r="TDD1" s="92"/>
      <c r="TDE1" s="92"/>
      <c r="TDF1" s="92"/>
      <c r="TDG1" s="92"/>
      <c r="TDH1" s="92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2"/>
      <c r="TEG1" s="92"/>
      <c r="TEH1" s="92"/>
      <c r="TEI1" s="92"/>
      <c r="TEJ1" s="92"/>
      <c r="TEK1" s="92"/>
      <c r="TEL1" s="92"/>
      <c r="TEM1" s="92"/>
      <c r="TEN1" s="92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2"/>
      <c r="TFM1" s="92"/>
      <c r="TFN1" s="92"/>
      <c r="TFO1" s="92"/>
      <c r="TFP1" s="92"/>
      <c r="TFQ1" s="92"/>
      <c r="TFR1" s="92"/>
      <c r="TFS1" s="92"/>
      <c r="TFT1" s="92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2"/>
      <c r="TGS1" s="92"/>
      <c r="TGT1" s="92"/>
      <c r="TGU1" s="92"/>
      <c r="TGV1" s="92"/>
      <c r="TGW1" s="92"/>
      <c r="TGX1" s="92"/>
      <c r="TGY1" s="92"/>
      <c r="TGZ1" s="92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2"/>
      <c r="THY1" s="92"/>
      <c r="THZ1" s="92"/>
      <c r="TIA1" s="92"/>
      <c r="TIB1" s="92"/>
      <c r="TIC1" s="92"/>
      <c r="TID1" s="92"/>
      <c r="TIE1" s="92"/>
      <c r="TIF1" s="92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2"/>
      <c r="TJE1" s="92"/>
      <c r="TJF1" s="92"/>
      <c r="TJG1" s="92"/>
      <c r="TJH1" s="92"/>
      <c r="TJI1" s="92"/>
      <c r="TJJ1" s="92"/>
      <c r="TJK1" s="92"/>
      <c r="TJL1" s="92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2"/>
      <c r="TKK1" s="92"/>
      <c r="TKL1" s="92"/>
      <c r="TKM1" s="92"/>
      <c r="TKN1" s="92"/>
      <c r="TKO1" s="92"/>
      <c r="TKP1" s="92"/>
      <c r="TKQ1" s="92"/>
      <c r="TKR1" s="92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2"/>
      <c r="TLQ1" s="92"/>
      <c r="TLR1" s="92"/>
      <c r="TLS1" s="92"/>
      <c r="TLT1" s="92"/>
      <c r="TLU1" s="92"/>
      <c r="TLV1" s="92"/>
      <c r="TLW1" s="92"/>
      <c r="TLX1" s="92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2"/>
      <c r="TMW1" s="92"/>
      <c r="TMX1" s="92"/>
      <c r="TMY1" s="92"/>
      <c r="TMZ1" s="92"/>
      <c r="TNA1" s="92"/>
      <c r="TNB1" s="92"/>
      <c r="TNC1" s="92"/>
      <c r="TND1" s="92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2"/>
      <c r="TOC1" s="92"/>
      <c r="TOD1" s="92"/>
      <c r="TOE1" s="92"/>
      <c r="TOF1" s="92"/>
      <c r="TOG1" s="92"/>
      <c r="TOH1" s="92"/>
      <c r="TOI1" s="92"/>
      <c r="TOJ1" s="92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2"/>
      <c r="TPI1" s="92"/>
      <c r="TPJ1" s="92"/>
      <c r="TPK1" s="92"/>
      <c r="TPL1" s="92"/>
      <c r="TPM1" s="92"/>
      <c r="TPN1" s="92"/>
      <c r="TPO1" s="92"/>
      <c r="TPP1" s="92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2"/>
      <c r="TQO1" s="92"/>
      <c r="TQP1" s="92"/>
      <c r="TQQ1" s="92"/>
      <c r="TQR1" s="92"/>
      <c r="TQS1" s="92"/>
      <c r="TQT1" s="92"/>
      <c r="TQU1" s="92"/>
      <c r="TQV1" s="92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2"/>
      <c r="TRU1" s="92"/>
      <c r="TRV1" s="92"/>
      <c r="TRW1" s="92"/>
      <c r="TRX1" s="92"/>
      <c r="TRY1" s="92"/>
      <c r="TRZ1" s="92"/>
      <c r="TSA1" s="92"/>
      <c r="TSB1" s="92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2"/>
      <c r="TTA1" s="92"/>
      <c r="TTB1" s="92"/>
      <c r="TTC1" s="92"/>
      <c r="TTD1" s="92"/>
      <c r="TTE1" s="92"/>
      <c r="TTF1" s="92"/>
      <c r="TTG1" s="92"/>
      <c r="TTH1" s="92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2"/>
      <c r="TUG1" s="92"/>
      <c r="TUH1" s="92"/>
      <c r="TUI1" s="92"/>
      <c r="TUJ1" s="92"/>
      <c r="TUK1" s="92"/>
      <c r="TUL1" s="92"/>
      <c r="TUM1" s="92"/>
      <c r="TUN1" s="92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2"/>
      <c r="TVM1" s="92"/>
      <c r="TVN1" s="92"/>
      <c r="TVO1" s="92"/>
      <c r="TVP1" s="92"/>
      <c r="TVQ1" s="92"/>
      <c r="TVR1" s="92"/>
      <c r="TVS1" s="92"/>
      <c r="TVT1" s="92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2"/>
      <c r="TWS1" s="92"/>
      <c r="TWT1" s="92"/>
      <c r="TWU1" s="92"/>
      <c r="TWV1" s="92"/>
      <c r="TWW1" s="92"/>
      <c r="TWX1" s="92"/>
      <c r="TWY1" s="92"/>
      <c r="TWZ1" s="92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2"/>
      <c r="TXY1" s="92"/>
      <c r="TXZ1" s="92"/>
      <c r="TYA1" s="92"/>
      <c r="TYB1" s="92"/>
      <c r="TYC1" s="92"/>
      <c r="TYD1" s="92"/>
      <c r="TYE1" s="92"/>
      <c r="TYF1" s="92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2"/>
      <c r="TZE1" s="92"/>
      <c r="TZF1" s="92"/>
      <c r="TZG1" s="92"/>
      <c r="TZH1" s="92"/>
      <c r="TZI1" s="92"/>
      <c r="TZJ1" s="92"/>
      <c r="TZK1" s="92"/>
      <c r="TZL1" s="92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2"/>
      <c r="UAK1" s="92"/>
      <c r="UAL1" s="92"/>
      <c r="UAM1" s="92"/>
      <c r="UAN1" s="92"/>
      <c r="UAO1" s="92"/>
      <c r="UAP1" s="92"/>
      <c r="UAQ1" s="92"/>
      <c r="UAR1" s="92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2"/>
      <c r="UBQ1" s="92"/>
      <c r="UBR1" s="92"/>
      <c r="UBS1" s="92"/>
      <c r="UBT1" s="92"/>
      <c r="UBU1" s="92"/>
      <c r="UBV1" s="92"/>
      <c r="UBW1" s="92"/>
      <c r="UBX1" s="92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2"/>
      <c r="UCW1" s="92"/>
      <c r="UCX1" s="92"/>
      <c r="UCY1" s="92"/>
      <c r="UCZ1" s="92"/>
      <c r="UDA1" s="92"/>
      <c r="UDB1" s="92"/>
      <c r="UDC1" s="92"/>
      <c r="UDD1" s="92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2"/>
      <c r="UEC1" s="92"/>
      <c r="UED1" s="92"/>
      <c r="UEE1" s="92"/>
      <c r="UEF1" s="92"/>
      <c r="UEG1" s="92"/>
      <c r="UEH1" s="92"/>
      <c r="UEI1" s="92"/>
      <c r="UEJ1" s="92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2"/>
      <c r="UFI1" s="92"/>
      <c r="UFJ1" s="92"/>
      <c r="UFK1" s="92"/>
      <c r="UFL1" s="92"/>
      <c r="UFM1" s="92"/>
      <c r="UFN1" s="92"/>
      <c r="UFO1" s="92"/>
      <c r="UFP1" s="92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2"/>
      <c r="UGO1" s="92"/>
      <c r="UGP1" s="92"/>
      <c r="UGQ1" s="92"/>
      <c r="UGR1" s="92"/>
      <c r="UGS1" s="92"/>
      <c r="UGT1" s="92"/>
      <c r="UGU1" s="92"/>
      <c r="UGV1" s="92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2"/>
      <c r="UHU1" s="92"/>
      <c r="UHV1" s="92"/>
      <c r="UHW1" s="92"/>
      <c r="UHX1" s="92"/>
      <c r="UHY1" s="92"/>
      <c r="UHZ1" s="92"/>
      <c r="UIA1" s="92"/>
      <c r="UIB1" s="92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2"/>
      <c r="UJA1" s="92"/>
      <c r="UJB1" s="92"/>
      <c r="UJC1" s="92"/>
      <c r="UJD1" s="92"/>
      <c r="UJE1" s="92"/>
      <c r="UJF1" s="92"/>
      <c r="UJG1" s="92"/>
      <c r="UJH1" s="92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2"/>
      <c r="UKG1" s="92"/>
      <c r="UKH1" s="92"/>
      <c r="UKI1" s="92"/>
      <c r="UKJ1" s="92"/>
      <c r="UKK1" s="92"/>
      <c r="UKL1" s="92"/>
      <c r="UKM1" s="92"/>
      <c r="UKN1" s="92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2"/>
      <c r="ULM1" s="92"/>
      <c r="ULN1" s="92"/>
      <c r="ULO1" s="92"/>
      <c r="ULP1" s="92"/>
      <c r="ULQ1" s="92"/>
      <c r="ULR1" s="92"/>
      <c r="ULS1" s="92"/>
      <c r="ULT1" s="92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2"/>
      <c r="UMS1" s="92"/>
      <c r="UMT1" s="92"/>
      <c r="UMU1" s="92"/>
      <c r="UMV1" s="92"/>
      <c r="UMW1" s="92"/>
      <c r="UMX1" s="92"/>
      <c r="UMY1" s="92"/>
      <c r="UMZ1" s="92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2"/>
      <c r="UNY1" s="92"/>
      <c r="UNZ1" s="92"/>
      <c r="UOA1" s="92"/>
      <c r="UOB1" s="92"/>
      <c r="UOC1" s="92"/>
      <c r="UOD1" s="92"/>
      <c r="UOE1" s="92"/>
      <c r="UOF1" s="92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2"/>
      <c r="UPE1" s="92"/>
      <c r="UPF1" s="92"/>
      <c r="UPG1" s="92"/>
      <c r="UPH1" s="92"/>
      <c r="UPI1" s="92"/>
      <c r="UPJ1" s="92"/>
      <c r="UPK1" s="92"/>
      <c r="UPL1" s="92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2"/>
      <c r="UQK1" s="92"/>
      <c r="UQL1" s="92"/>
      <c r="UQM1" s="92"/>
      <c r="UQN1" s="92"/>
      <c r="UQO1" s="92"/>
      <c r="UQP1" s="92"/>
      <c r="UQQ1" s="92"/>
      <c r="UQR1" s="92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2"/>
      <c r="URQ1" s="92"/>
      <c r="URR1" s="92"/>
      <c r="URS1" s="92"/>
      <c r="URT1" s="92"/>
      <c r="URU1" s="92"/>
      <c r="URV1" s="92"/>
      <c r="URW1" s="92"/>
      <c r="URX1" s="92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2"/>
      <c r="USW1" s="92"/>
      <c r="USX1" s="92"/>
      <c r="USY1" s="92"/>
      <c r="USZ1" s="92"/>
      <c r="UTA1" s="92"/>
      <c r="UTB1" s="92"/>
      <c r="UTC1" s="92"/>
      <c r="UTD1" s="92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2"/>
      <c r="UUC1" s="92"/>
      <c r="UUD1" s="92"/>
      <c r="UUE1" s="92"/>
      <c r="UUF1" s="92"/>
      <c r="UUG1" s="92"/>
      <c r="UUH1" s="92"/>
      <c r="UUI1" s="92"/>
      <c r="UUJ1" s="92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2"/>
      <c r="UVI1" s="92"/>
      <c r="UVJ1" s="92"/>
      <c r="UVK1" s="92"/>
      <c r="UVL1" s="92"/>
      <c r="UVM1" s="92"/>
      <c r="UVN1" s="92"/>
      <c r="UVO1" s="92"/>
      <c r="UVP1" s="92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2"/>
      <c r="UWO1" s="92"/>
      <c r="UWP1" s="92"/>
      <c r="UWQ1" s="92"/>
      <c r="UWR1" s="92"/>
      <c r="UWS1" s="92"/>
      <c r="UWT1" s="92"/>
      <c r="UWU1" s="92"/>
      <c r="UWV1" s="92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2"/>
      <c r="UXU1" s="92"/>
      <c r="UXV1" s="92"/>
      <c r="UXW1" s="92"/>
      <c r="UXX1" s="92"/>
      <c r="UXY1" s="92"/>
      <c r="UXZ1" s="92"/>
      <c r="UYA1" s="92"/>
      <c r="UYB1" s="92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2"/>
      <c r="UZA1" s="92"/>
      <c r="UZB1" s="92"/>
      <c r="UZC1" s="92"/>
      <c r="UZD1" s="92"/>
      <c r="UZE1" s="92"/>
      <c r="UZF1" s="92"/>
      <c r="UZG1" s="92"/>
      <c r="UZH1" s="92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2"/>
      <c r="VAG1" s="92"/>
      <c r="VAH1" s="92"/>
      <c r="VAI1" s="92"/>
      <c r="VAJ1" s="92"/>
      <c r="VAK1" s="92"/>
      <c r="VAL1" s="92"/>
      <c r="VAM1" s="92"/>
      <c r="VAN1" s="92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2"/>
      <c r="VBM1" s="92"/>
      <c r="VBN1" s="92"/>
      <c r="VBO1" s="92"/>
      <c r="VBP1" s="92"/>
      <c r="VBQ1" s="92"/>
      <c r="VBR1" s="92"/>
      <c r="VBS1" s="92"/>
      <c r="VBT1" s="92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2"/>
      <c r="VCS1" s="92"/>
      <c r="VCT1" s="92"/>
      <c r="VCU1" s="92"/>
      <c r="VCV1" s="92"/>
      <c r="VCW1" s="92"/>
      <c r="VCX1" s="92"/>
      <c r="VCY1" s="92"/>
      <c r="VCZ1" s="92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2"/>
      <c r="VDY1" s="92"/>
      <c r="VDZ1" s="92"/>
      <c r="VEA1" s="92"/>
      <c r="VEB1" s="92"/>
      <c r="VEC1" s="92"/>
      <c r="VED1" s="92"/>
      <c r="VEE1" s="92"/>
      <c r="VEF1" s="92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2"/>
      <c r="VFE1" s="92"/>
      <c r="VFF1" s="92"/>
      <c r="VFG1" s="92"/>
      <c r="VFH1" s="92"/>
      <c r="VFI1" s="92"/>
      <c r="VFJ1" s="92"/>
      <c r="VFK1" s="92"/>
      <c r="VFL1" s="92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2"/>
      <c r="VGK1" s="92"/>
      <c r="VGL1" s="92"/>
      <c r="VGM1" s="92"/>
      <c r="VGN1" s="92"/>
      <c r="VGO1" s="92"/>
      <c r="VGP1" s="92"/>
      <c r="VGQ1" s="92"/>
      <c r="VGR1" s="92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2"/>
      <c r="VHQ1" s="92"/>
      <c r="VHR1" s="92"/>
      <c r="VHS1" s="92"/>
      <c r="VHT1" s="92"/>
      <c r="VHU1" s="92"/>
      <c r="VHV1" s="92"/>
      <c r="VHW1" s="92"/>
      <c r="VHX1" s="92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2"/>
      <c r="VIW1" s="92"/>
      <c r="VIX1" s="92"/>
      <c r="VIY1" s="92"/>
      <c r="VIZ1" s="92"/>
      <c r="VJA1" s="92"/>
      <c r="VJB1" s="92"/>
      <c r="VJC1" s="92"/>
      <c r="VJD1" s="92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2"/>
      <c r="VKC1" s="92"/>
      <c r="VKD1" s="92"/>
      <c r="VKE1" s="92"/>
      <c r="VKF1" s="92"/>
      <c r="VKG1" s="92"/>
      <c r="VKH1" s="92"/>
      <c r="VKI1" s="92"/>
      <c r="VKJ1" s="92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2"/>
      <c r="VLI1" s="92"/>
      <c r="VLJ1" s="92"/>
      <c r="VLK1" s="92"/>
      <c r="VLL1" s="92"/>
      <c r="VLM1" s="92"/>
      <c r="VLN1" s="92"/>
      <c r="VLO1" s="92"/>
      <c r="VLP1" s="92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2"/>
      <c r="VMO1" s="92"/>
      <c r="VMP1" s="92"/>
      <c r="VMQ1" s="92"/>
      <c r="VMR1" s="92"/>
      <c r="VMS1" s="92"/>
      <c r="VMT1" s="92"/>
      <c r="VMU1" s="92"/>
      <c r="VMV1" s="92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2"/>
      <c r="VNU1" s="92"/>
      <c r="VNV1" s="92"/>
      <c r="VNW1" s="92"/>
      <c r="VNX1" s="92"/>
      <c r="VNY1" s="92"/>
      <c r="VNZ1" s="92"/>
      <c r="VOA1" s="92"/>
      <c r="VOB1" s="92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2"/>
      <c r="VPA1" s="92"/>
      <c r="VPB1" s="92"/>
      <c r="VPC1" s="92"/>
      <c r="VPD1" s="92"/>
      <c r="VPE1" s="92"/>
      <c r="VPF1" s="92"/>
      <c r="VPG1" s="92"/>
      <c r="VPH1" s="92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2"/>
      <c r="VQG1" s="92"/>
      <c r="VQH1" s="92"/>
      <c r="VQI1" s="92"/>
      <c r="VQJ1" s="92"/>
      <c r="VQK1" s="92"/>
      <c r="VQL1" s="92"/>
      <c r="VQM1" s="92"/>
      <c r="VQN1" s="92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2"/>
      <c r="VRM1" s="92"/>
      <c r="VRN1" s="92"/>
      <c r="VRO1" s="92"/>
      <c r="VRP1" s="92"/>
      <c r="VRQ1" s="92"/>
      <c r="VRR1" s="92"/>
      <c r="VRS1" s="92"/>
      <c r="VRT1" s="92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2"/>
      <c r="VSS1" s="92"/>
      <c r="VST1" s="92"/>
      <c r="VSU1" s="92"/>
      <c r="VSV1" s="92"/>
      <c r="VSW1" s="92"/>
      <c r="VSX1" s="92"/>
      <c r="VSY1" s="92"/>
      <c r="VSZ1" s="92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2"/>
      <c r="VTY1" s="92"/>
      <c r="VTZ1" s="92"/>
      <c r="VUA1" s="92"/>
      <c r="VUB1" s="92"/>
      <c r="VUC1" s="92"/>
      <c r="VUD1" s="92"/>
      <c r="VUE1" s="92"/>
      <c r="VUF1" s="92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2"/>
      <c r="VVE1" s="92"/>
      <c r="VVF1" s="92"/>
      <c r="VVG1" s="92"/>
      <c r="VVH1" s="92"/>
      <c r="VVI1" s="92"/>
      <c r="VVJ1" s="92"/>
      <c r="VVK1" s="92"/>
      <c r="VVL1" s="92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2"/>
      <c r="VWK1" s="92"/>
      <c r="VWL1" s="92"/>
      <c r="VWM1" s="92"/>
      <c r="VWN1" s="92"/>
      <c r="VWO1" s="92"/>
      <c r="VWP1" s="92"/>
      <c r="VWQ1" s="92"/>
      <c r="VWR1" s="92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2"/>
      <c r="VXQ1" s="92"/>
      <c r="VXR1" s="92"/>
      <c r="VXS1" s="92"/>
      <c r="VXT1" s="92"/>
      <c r="VXU1" s="92"/>
      <c r="VXV1" s="92"/>
      <c r="VXW1" s="92"/>
      <c r="VXX1" s="92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2"/>
      <c r="VYW1" s="92"/>
      <c r="VYX1" s="92"/>
      <c r="VYY1" s="92"/>
      <c r="VYZ1" s="92"/>
      <c r="VZA1" s="92"/>
      <c r="VZB1" s="92"/>
      <c r="VZC1" s="92"/>
      <c r="VZD1" s="92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2"/>
      <c r="WAC1" s="92"/>
      <c r="WAD1" s="92"/>
      <c r="WAE1" s="92"/>
      <c r="WAF1" s="92"/>
      <c r="WAG1" s="92"/>
      <c r="WAH1" s="92"/>
      <c r="WAI1" s="92"/>
      <c r="WAJ1" s="92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2"/>
      <c r="WBI1" s="92"/>
      <c r="WBJ1" s="92"/>
      <c r="WBK1" s="92"/>
      <c r="WBL1" s="92"/>
      <c r="WBM1" s="92"/>
      <c r="WBN1" s="92"/>
      <c r="WBO1" s="92"/>
      <c r="WBP1" s="92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2"/>
      <c r="WCO1" s="92"/>
      <c r="WCP1" s="92"/>
      <c r="WCQ1" s="92"/>
      <c r="WCR1" s="92"/>
      <c r="WCS1" s="92"/>
      <c r="WCT1" s="92"/>
      <c r="WCU1" s="92"/>
      <c r="WCV1" s="92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2"/>
      <c r="WDU1" s="92"/>
      <c r="WDV1" s="92"/>
      <c r="WDW1" s="92"/>
      <c r="WDX1" s="92"/>
      <c r="WDY1" s="92"/>
      <c r="WDZ1" s="92"/>
      <c r="WEA1" s="92"/>
      <c r="WEB1" s="92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2"/>
      <c r="WFA1" s="92"/>
      <c r="WFB1" s="92"/>
      <c r="WFC1" s="92"/>
      <c r="WFD1" s="92"/>
      <c r="WFE1" s="92"/>
      <c r="WFF1" s="92"/>
      <c r="WFG1" s="92"/>
      <c r="WFH1" s="92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2"/>
      <c r="WGG1" s="92"/>
      <c r="WGH1" s="92"/>
      <c r="WGI1" s="92"/>
      <c r="WGJ1" s="92"/>
      <c r="WGK1" s="92"/>
      <c r="WGL1" s="92"/>
      <c r="WGM1" s="92"/>
      <c r="WGN1" s="92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2"/>
      <c r="WHM1" s="92"/>
      <c r="WHN1" s="92"/>
      <c r="WHO1" s="92"/>
      <c r="WHP1" s="92"/>
      <c r="WHQ1" s="92"/>
      <c r="WHR1" s="92"/>
      <c r="WHS1" s="92"/>
      <c r="WHT1" s="92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2"/>
      <c r="WIS1" s="92"/>
      <c r="WIT1" s="92"/>
      <c r="WIU1" s="92"/>
      <c r="WIV1" s="92"/>
      <c r="WIW1" s="92"/>
      <c r="WIX1" s="92"/>
      <c r="WIY1" s="92"/>
      <c r="WIZ1" s="92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2"/>
      <c r="WJY1" s="92"/>
      <c r="WJZ1" s="92"/>
      <c r="WKA1" s="92"/>
      <c r="WKB1" s="92"/>
      <c r="WKC1" s="92"/>
      <c r="WKD1" s="92"/>
      <c r="WKE1" s="92"/>
      <c r="WKF1" s="92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2"/>
      <c r="WLE1" s="92"/>
      <c r="WLF1" s="92"/>
      <c r="WLG1" s="92"/>
      <c r="WLH1" s="92"/>
      <c r="WLI1" s="92"/>
      <c r="WLJ1" s="92"/>
      <c r="WLK1" s="92"/>
      <c r="WLL1" s="92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2"/>
      <c r="WMK1" s="92"/>
      <c r="WML1" s="92"/>
      <c r="WMM1" s="92"/>
      <c r="WMN1" s="92"/>
      <c r="WMO1" s="92"/>
      <c r="WMP1" s="92"/>
      <c r="WMQ1" s="92"/>
      <c r="WMR1" s="92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2"/>
      <c r="WNQ1" s="92"/>
      <c r="WNR1" s="92"/>
      <c r="WNS1" s="92"/>
      <c r="WNT1" s="92"/>
      <c r="WNU1" s="92"/>
      <c r="WNV1" s="92"/>
      <c r="WNW1" s="92"/>
      <c r="WNX1" s="92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2"/>
      <c r="WOW1" s="92"/>
      <c r="WOX1" s="92"/>
      <c r="WOY1" s="92"/>
      <c r="WOZ1" s="92"/>
      <c r="WPA1" s="92"/>
      <c r="WPB1" s="92"/>
      <c r="WPC1" s="92"/>
      <c r="WPD1" s="92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2"/>
      <c r="WQC1" s="92"/>
      <c r="WQD1" s="92"/>
      <c r="WQE1" s="92"/>
      <c r="WQF1" s="92"/>
      <c r="WQG1" s="92"/>
      <c r="WQH1" s="92"/>
      <c r="WQI1" s="92"/>
      <c r="WQJ1" s="92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2"/>
      <c r="WRI1" s="92"/>
      <c r="WRJ1" s="92"/>
      <c r="WRK1" s="92"/>
      <c r="WRL1" s="92"/>
      <c r="WRM1" s="92"/>
      <c r="WRN1" s="92"/>
      <c r="WRO1" s="92"/>
      <c r="WRP1" s="92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2"/>
      <c r="WSO1" s="92"/>
      <c r="WSP1" s="92"/>
      <c r="WSQ1" s="92"/>
      <c r="WSR1" s="92"/>
      <c r="WSS1" s="92"/>
      <c r="WST1" s="92"/>
      <c r="WSU1" s="92"/>
      <c r="WSV1" s="92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2"/>
      <c r="WTU1" s="92"/>
      <c r="WTV1" s="92"/>
      <c r="WTW1" s="92"/>
      <c r="WTX1" s="92"/>
      <c r="WTY1" s="92"/>
      <c r="WTZ1" s="92"/>
      <c r="WUA1" s="92"/>
      <c r="WUB1" s="92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2"/>
      <c r="WVA1" s="92"/>
      <c r="WVB1" s="92"/>
      <c r="WVC1" s="92"/>
      <c r="WVD1" s="92"/>
      <c r="WVE1" s="92"/>
      <c r="WVF1" s="92"/>
      <c r="WVG1" s="92"/>
      <c r="WVH1" s="92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2"/>
      <c r="WWG1" s="92"/>
      <c r="WWH1" s="92"/>
      <c r="WWI1" s="92"/>
      <c r="WWJ1" s="92"/>
      <c r="WWK1" s="92"/>
      <c r="WWL1" s="92"/>
      <c r="WWM1" s="92"/>
      <c r="WWN1" s="92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2"/>
      <c r="WXM1" s="92"/>
      <c r="WXN1" s="92"/>
      <c r="WXO1" s="92"/>
      <c r="WXP1" s="92"/>
      <c r="WXQ1" s="92"/>
      <c r="WXR1" s="92"/>
      <c r="WXS1" s="92"/>
      <c r="WXT1" s="92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2"/>
      <c r="WYS1" s="92"/>
      <c r="WYT1" s="92"/>
      <c r="WYU1" s="92"/>
      <c r="WYV1" s="92"/>
      <c r="WYW1" s="92"/>
      <c r="WYX1" s="92"/>
      <c r="WYY1" s="92"/>
      <c r="WYZ1" s="92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2"/>
      <c r="WZY1" s="92"/>
      <c r="WZZ1" s="92"/>
      <c r="XAA1" s="92"/>
      <c r="XAB1" s="92"/>
      <c r="XAC1" s="92"/>
      <c r="XAD1" s="92"/>
      <c r="XAE1" s="92"/>
      <c r="XAF1" s="92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2"/>
      <c r="XBE1" s="92"/>
      <c r="XBF1" s="92"/>
      <c r="XBG1" s="92"/>
      <c r="XBH1" s="92"/>
      <c r="XBI1" s="92"/>
      <c r="XBJ1" s="92"/>
      <c r="XBK1" s="92"/>
      <c r="XBL1" s="92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2"/>
      <c r="XCK1" s="92"/>
      <c r="XCL1" s="92"/>
      <c r="XCM1" s="92"/>
      <c r="XCN1" s="92"/>
      <c r="XCO1" s="92"/>
      <c r="XCP1" s="92"/>
      <c r="XCQ1" s="92"/>
      <c r="XCR1" s="92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2"/>
      <c r="XDQ1" s="92"/>
      <c r="XDR1" s="92"/>
      <c r="XDS1" s="92"/>
      <c r="XDT1" s="92"/>
      <c r="XDU1" s="92"/>
      <c r="XDV1" s="92"/>
      <c r="XDW1" s="92"/>
      <c r="XDX1" s="92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2"/>
      <c r="XEW1" s="92"/>
      <c r="XEX1" s="92"/>
      <c r="XEY1" s="92"/>
      <c r="XEZ1" s="92"/>
      <c r="XFA1" s="92"/>
      <c r="XFB1" s="92"/>
      <c r="XFC1" s="92"/>
      <c r="XFD1" s="92"/>
    </row>
    <row r="3" spans="1:16384" x14ac:dyDescent="0.2">
      <c r="A3" s="1" t="s">
        <v>0</v>
      </c>
    </row>
    <row r="4" spans="1:16384" x14ac:dyDescent="0.2">
      <c r="A4" s="2">
        <v>0.3</v>
      </c>
    </row>
    <row r="6" spans="1:16384" x14ac:dyDescent="0.2">
      <c r="A6" s="3"/>
      <c r="F6" s="3"/>
    </row>
    <row r="7" spans="1:16384" ht="19" x14ac:dyDescent="0.25">
      <c r="P7" s="94"/>
    </row>
    <row r="8" spans="1:16384" ht="19" x14ac:dyDescent="0.25">
      <c r="A8" s="93" t="s">
        <v>101</v>
      </c>
      <c r="P8" s="93" t="s">
        <v>102</v>
      </c>
    </row>
    <row r="10" spans="1:16384" x14ac:dyDescent="0.2">
      <c r="A10" s="29" t="s">
        <v>1</v>
      </c>
      <c r="F10" s="29" t="s">
        <v>2</v>
      </c>
      <c r="P10" s="29" t="s">
        <v>1</v>
      </c>
      <c r="V10" s="29" t="s">
        <v>2</v>
      </c>
    </row>
    <row r="12" spans="1:16384" x14ac:dyDescent="0.2">
      <c r="A12" s="4" t="s">
        <v>3</v>
      </c>
      <c r="B12" s="5"/>
      <c r="C12" s="5" t="s">
        <v>4</v>
      </c>
      <c r="D12" s="6" t="s">
        <v>5</v>
      </c>
      <c r="F12" s="7"/>
      <c r="G12" s="8" t="s">
        <v>6</v>
      </c>
      <c r="H12" s="8" t="s">
        <v>7</v>
      </c>
      <c r="I12" s="8" t="s">
        <v>5</v>
      </c>
      <c r="J12" s="8" t="s">
        <v>8</v>
      </c>
      <c r="K12" s="9" t="s">
        <v>9</v>
      </c>
      <c r="P12" s="4" t="s">
        <v>3</v>
      </c>
      <c r="Q12" s="5"/>
      <c r="R12" s="5" t="s">
        <v>4</v>
      </c>
      <c r="S12" s="5" t="s">
        <v>5</v>
      </c>
      <c r="T12" s="6" t="s">
        <v>31</v>
      </c>
      <c r="V12" s="7"/>
      <c r="W12" s="8" t="s">
        <v>6</v>
      </c>
      <c r="X12" s="8" t="s">
        <v>7</v>
      </c>
      <c r="Y12" s="8" t="s">
        <v>5</v>
      </c>
      <c r="Z12" s="8" t="s">
        <v>8</v>
      </c>
      <c r="AA12" s="9" t="s">
        <v>9</v>
      </c>
    </row>
    <row r="13" spans="1:16384" ht="16" x14ac:dyDescent="0.2">
      <c r="A13" s="10" t="s">
        <v>29</v>
      </c>
      <c r="B13" s="11" t="s">
        <v>11</v>
      </c>
      <c r="C13" s="81">
        <v>141</v>
      </c>
      <c r="D13" s="75">
        <v>57.2</v>
      </c>
      <c r="F13" s="14" t="s">
        <v>12</v>
      </c>
      <c r="G13" s="15">
        <v>2.9</v>
      </c>
      <c r="H13" s="16">
        <v>141</v>
      </c>
      <c r="I13" s="16">
        <v>57.2</v>
      </c>
      <c r="J13" s="16">
        <v>67</v>
      </c>
      <c r="K13" s="17">
        <v>32</v>
      </c>
      <c r="P13" s="10" t="s">
        <v>33</v>
      </c>
      <c r="Q13" s="11" t="s">
        <v>11</v>
      </c>
      <c r="R13" s="74">
        <v>130</v>
      </c>
      <c r="S13" s="74">
        <v>35.71</v>
      </c>
      <c r="T13" s="75">
        <v>8.59</v>
      </c>
      <c r="V13" s="14" t="s">
        <v>12</v>
      </c>
      <c r="W13" s="15"/>
      <c r="X13" s="16">
        <v>138.1</v>
      </c>
      <c r="Y13" s="16">
        <v>35.71</v>
      </c>
      <c r="Z13" s="16"/>
      <c r="AA13" s="17"/>
    </row>
    <row r="14" spans="1:16384" ht="17" x14ac:dyDescent="0.2">
      <c r="A14" s="10" t="s">
        <v>13</v>
      </c>
      <c r="B14" s="11" t="s">
        <v>14</v>
      </c>
      <c r="C14" s="81">
        <v>414.26412214327536</v>
      </c>
      <c r="D14" s="75">
        <v>16.2</v>
      </c>
      <c r="F14" s="14" t="s">
        <v>15</v>
      </c>
      <c r="G14" s="16">
        <v>7.46</v>
      </c>
      <c r="H14" s="16">
        <v>414.26412214327536</v>
      </c>
      <c r="I14" s="16">
        <v>16.210057890290809</v>
      </c>
      <c r="J14" s="16">
        <v>13</v>
      </c>
      <c r="K14" s="17">
        <v>5.8416621111686755</v>
      </c>
      <c r="P14" s="10" t="s">
        <v>13</v>
      </c>
      <c r="Q14" s="11" t="s">
        <v>14</v>
      </c>
      <c r="R14" s="74">
        <v>414.26412214327536</v>
      </c>
      <c r="S14" s="74">
        <v>16.210057890290809</v>
      </c>
      <c r="T14" s="13">
        <v>3.7</v>
      </c>
      <c r="V14" s="14" t="s">
        <v>15</v>
      </c>
      <c r="W14" s="16">
        <v>7.46</v>
      </c>
      <c r="X14" s="16">
        <v>414.26412214327536</v>
      </c>
      <c r="Y14" s="16">
        <v>16.210057890290809</v>
      </c>
      <c r="Z14" s="16">
        <v>13</v>
      </c>
      <c r="AA14" s="17">
        <v>5.8416621111686755</v>
      </c>
    </row>
    <row r="15" spans="1:16384" ht="16" x14ac:dyDescent="0.2">
      <c r="A15" s="10"/>
      <c r="B15" s="11" t="s">
        <v>16</v>
      </c>
      <c r="C15" s="53">
        <v>0.15681818181818183</v>
      </c>
      <c r="D15" s="25">
        <v>0.10788636363636363</v>
      </c>
      <c r="F15" s="18" t="s">
        <v>16</v>
      </c>
      <c r="G15" s="49">
        <v>6.9915909090909096</v>
      </c>
      <c r="H15" s="49">
        <v>0.15681818181818183</v>
      </c>
      <c r="I15" s="49">
        <v>0.10788636363636363</v>
      </c>
      <c r="J15" s="49">
        <v>8.8835227272727274E-2</v>
      </c>
      <c r="K15" s="50">
        <v>0.88880681818181817</v>
      </c>
      <c r="P15" s="10"/>
      <c r="Q15" s="11" t="s">
        <v>16</v>
      </c>
      <c r="R15" s="53">
        <v>0.15681818181818183</v>
      </c>
      <c r="S15" s="53">
        <v>0.10788636363636363</v>
      </c>
      <c r="T15" s="25">
        <v>0.16795454545454544</v>
      </c>
      <c r="V15" s="18" t="s">
        <v>16</v>
      </c>
      <c r="W15" s="49">
        <v>6.9915909090909096</v>
      </c>
      <c r="X15" s="49">
        <v>0.15681818181818183</v>
      </c>
      <c r="Y15" s="49">
        <v>0.10788636363636363</v>
      </c>
      <c r="Z15" s="49">
        <v>8.8835227272727274E-2</v>
      </c>
      <c r="AA15" s="50">
        <v>0.88880681818181817</v>
      </c>
    </row>
    <row r="16" spans="1:16384" ht="17" x14ac:dyDescent="0.2">
      <c r="A16" s="10"/>
      <c r="B16" s="19" t="s">
        <v>17</v>
      </c>
      <c r="C16" s="76">
        <v>0.72792800000000002</v>
      </c>
      <c r="D16" s="79">
        <v>0.51205500000000004</v>
      </c>
      <c r="F16" s="20"/>
      <c r="P16" s="10"/>
      <c r="Q16" s="19" t="s">
        <v>17</v>
      </c>
      <c r="R16" s="76">
        <v>0.74995000000000001</v>
      </c>
      <c r="S16" s="76">
        <v>0.51196200000000003</v>
      </c>
      <c r="T16" s="79">
        <v>0.28228799999999998</v>
      </c>
      <c r="V16" s="20"/>
    </row>
    <row r="17" spans="1:29" ht="17" x14ac:dyDescent="0.2">
      <c r="A17" s="21"/>
      <c r="B17" s="22" t="s">
        <v>18</v>
      </c>
      <c r="C17" s="77">
        <v>0.70412338633671867</v>
      </c>
      <c r="D17" s="80">
        <v>0.51290000000000002</v>
      </c>
      <c r="F17" s="24"/>
      <c r="P17" s="21"/>
      <c r="Q17" s="22" t="s">
        <v>18</v>
      </c>
      <c r="R17" s="77">
        <v>0.70411904072868881</v>
      </c>
      <c r="S17" s="78">
        <v>0.51289985000000005</v>
      </c>
      <c r="T17" s="80">
        <v>0.28302130000000003</v>
      </c>
      <c r="V17" s="24"/>
    </row>
    <row r="18" spans="1:29" x14ac:dyDescent="0.2">
      <c r="T18" s="26"/>
    </row>
    <row r="19" spans="1:29" x14ac:dyDescent="0.2">
      <c r="T19" s="26"/>
    </row>
    <row r="20" spans="1:29" x14ac:dyDescent="0.2">
      <c r="A20" t="s">
        <v>19</v>
      </c>
      <c r="C20">
        <f>($A$4+C15-1)/($A$4-1)</f>
        <v>0.77597402597402609</v>
      </c>
      <c r="D20">
        <f>($A$4+D15-1)/($A$4-1)</f>
        <v>0.84587662337662339</v>
      </c>
      <c r="G20">
        <f t="shared" ref="G20:K20" si="0">($A$4+G15-1)/($A$4-1)</f>
        <v>-8.9879870129870145</v>
      </c>
      <c r="H20">
        <f t="shared" si="0"/>
        <v>0.77597402597402609</v>
      </c>
      <c r="I20">
        <f t="shared" si="0"/>
        <v>0.84587662337662339</v>
      </c>
      <c r="J20">
        <f t="shared" si="0"/>
        <v>0.8730925324675326</v>
      </c>
      <c r="K20">
        <f t="shared" si="0"/>
        <v>-0.26972402597402589</v>
      </c>
      <c r="P20" t="s">
        <v>19</v>
      </c>
      <c r="R20">
        <f>($A$4+R15-1)/($A$4-1)</f>
        <v>0.77597402597402609</v>
      </c>
      <c r="S20">
        <f>($A$4+S15-1)/($A$4-1)</f>
        <v>0.84587662337662339</v>
      </c>
      <c r="T20" s="26">
        <f>($A$4+T15-1)/($A$4-1)</f>
        <v>0.76006493506493522</v>
      </c>
      <c r="W20">
        <f>($A$4+W15-1)/($A$4-1)</f>
        <v>-8.9879870129870145</v>
      </c>
      <c r="X20">
        <f>($A$4+X15-1)/($A$4-1)</f>
        <v>0.77597402597402609</v>
      </c>
      <c r="Y20">
        <f>($A$4+Y15-1)/($A$4-1)</f>
        <v>0.84587662337662339</v>
      </c>
      <c r="Z20">
        <f>($A$4+Z15-1)/($A$4-1)</f>
        <v>0.8730925324675326</v>
      </c>
      <c r="AA20">
        <f>($A$4+AA15-1)/($A$4-1)</f>
        <v>-0.26972402597402589</v>
      </c>
    </row>
    <row r="21" spans="1:29" x14ac:dyDescent="0.2">
      <c r="T21" s="26"/>
    </row>
    <row r="22" spans="1:29" x14ac:dyDescent="0.2">
      <c r="T22" s="26"/>
    </row>
    <row r="23" spans="1:29" s="84" customFormat="1" ht="30.75" customHeight="1" x14ac:dyDescent="0.2">
      <c r="B23" s="36" t="s">
        <v>20</v>
      </c>
      <c r="C23" s="36" t="s">
        <v>21</v>
      </c>
      <c r="D23" s="36" t="s">
        <v>22</v>
      </c>
      <c r="E23" s="86"/>
      <c r="F23" s="86"/>
      <c r="G23" s="36" t="s">
        <v>23</v>
      </c>
      <c r="H23" s="36" t="s">
        <v>24</v>
      </c>
      <c r="I23" s="36" t="s">
        <v>25</v>
      </c>
      <c r="J23" s="36" t="s">
        <v>26</v>
      </c>
      <c r="K23" s="36" t="s">
        <v>27</v>
      </c>
      <c r="L23" s="86"/>
      <c r="M23" s="36" t="s">
        <v>30</v>
      </c>
      <c r="N23" s="85"/>
      <c r="Q23" s="36" t="s">
        <v>20</v>
      </c>
      <c r="R23" s="36" t="s">
        <v>21</v>
      </c>
      <c r="S23" s="36" t="s">
        <v>22</v>
      </c>
      <c r="T23" s="90" t="s">
        <v>32</v>
      </c>
      <c r="U23" s="86"/>
      <c r="V23" s="86"/>
      <c r="W23" s="36" t="s">
        <v>23</v>
      </c>
      <c r="X23" s="36" t="s">
        <v>24</v>
      </c>
      <c r="Y23" s="36" t="s">
        <v>25</v>
      </c>
      <c r="Z23" s="36" t="s">
        <v>26</v>
      </c>
      <c r="AA23" s="36" t="s">
        <v>27</v>
      </c>
      <c r="AB23" s="36"/>
      <c r="AC23" s="36" t="s">
        <v>30</v>
      </c>
    </row>
    <row r="24" spans="1:29" s="38" customFormat="1" ht="9.75" customHeight="1" x14ac:dyDescent="0.2">
      <c r="B24" s="87"/>
      <c r="C24" s="87"/>
      <c r="D24" s="87"/>
      <c r="E24" s="88"/>
      <c r="F24" s="88"/>
      <c r="G24" s="87"/>
      <c r="H24" s="87"/>
      <c r="I24" s="87"/>
      <c r="J24" s="87"/>
      <c r="K24" s="87"/>
      <c r="L24" s="88"/>
      <c r="M24" s="87"/>
      <c r="N24" s="83"/>
      <c r="Q24" s="87"/>
      <c r="R24" s="87"/>
      <c r="S24" s="87"/>
      <c r="T24" s="89"/>
      <c r="U24" s="88"/>
      <c r="V24" s="88"/>
      <c r="W24" s="87"/>
      <c r="X24" s="87"/>
      <c r="Y24" s="87"/>
      <c r="Z24" s="87"/>
      <c r="AA24" s="87"/>
      <c r="AB24" s="87"/>
      <c r="AC24" s="87"/>
    </row>
    <row r="25" spans="1:29" x14ac:dyDescent="0.2">
      <c r="B25" s="70">
        <v>1</v>
      </c>
      <c r="C25" s="70">
        <f t="shared" ref="C25:D44" si="1">((($A$4/($A$4-1))*(C$13/C$20)*(1-$B25^(-C$20))*C$16)+(C$14*($B25^(-C$20))*C$17))/((($A$4/($A$4-1))*(C$13/C$20)*(1-$B25^(-C$20)))+C$14*($B25^(-C$20)))</f>
        <v>0.70412338633671867</v>
      </c>
      <c r="D25" s="70">
        <f t="shared" si="1"/>
        <v>0.51290000000000002</v>
      </c>
      <c r="E25" s="70"/>
      <c r="F25" s="70"/>
      <c r="G25" s="70">
        <f t="shared" ref="G25:K34" si="2">(($B25^(-G$20))+($A$4/($A$4-1))*(G$13/(G$20*G$14))*(1-$B25^(-G$20)))*G$14</f>
        <v>7.46</v>
      </c>
      <c r="H25" s="70">
        <f t="shared" si="2"/>
        <v>414.26412214327536</v>
      </c>
      <c r="I25" s="70">
        <f t="shared" si="2"/>
        <v>16.210057890290809</v>
      </c>
      <c r="J25" s="70">
        <f t="shared" si="2"/>
        <v>13</v>
      </c>
      <c r="K25" s="70">
        <f t="shared" si="2"/>
        <v>5.8416621111686755</v>
      </c>
      <c r="L25" s="70"/>
      <c r="M25" s="70">
        <f t="shared" ref="M25:M44" si="3">J25/K25</f>
        <v>2.2253940321446009</v>
      </c>
      <c r="Q25" s="70">
        <v>1</v>
      </c>
      <c r="R25" s="70">
        <f t="shared" ref="R25:T44" si="4">((($A$4/($A$4-1))*(R$13/R$20)*(1-$B25^(-R$20))*R$16)+(R$14*($B25^(-R$20))*R$17))/((($A$4/($A$4-1))*(R$13/R$20)*(1-$B25^(-R$20)))+R$14*($B25^(-R$20)))</f>
        <v>0.70411904072868881</v>
      </c>
      <c r="S25" s="70">
        <f t="shared" si="4"/>
        <v>0.51289985000000005</v>
      </c>
      <c r="T25" s="71">
        <f t="shared" si="4"/>
        <v>0.28302130000000003</v>
      </c>
      <c r="U25" s="70"/>
      <c r="V25" s="70"/>
      <c r="W25" s="70">
        <f t="shared" ref="W25:AA34" si="5">(($B25^(-W$20))+($A$4/($A$4-1))*(W$13/(W$20*W$14))*(1-$B25^(-W$20)))*W$14</f>
        <v>7.46</v>
      </c>
      <c r="X25" s="70">
        <f t="shared" si="5"/>
        <v>414.26412214327536</v>
      </c>
      <c r="Y25" s="70">
        <f t="shared" si="5"/>
        <v>16.210057890290809</v>
      </c>
      <c r="Z25" s="70">
        <f t="shared" si="5"/>
        <v>13</v>
      </c>
      <c r="AA25" s="70">
        <f t="shared" si="5"/>
        <v>5.8416621111686755</v>
      </c>
      <c r="AB25" s="70"/>
      <c r="AC25" s="70">
        <f>Z25/AA25</f>
        <v>2.2253940321446009</v>
      </c>
    </row>
    <row r="26" spans="1:29" x14ac:dyDescent="0.2">
      <c r="B26" s="70">
        <v>0.95</v>
      </c>
      <c r="C26" s="70">
        <f t="shared" si="1"/>
        <v>0.70429672619834582</v>
      </c>
      <c r="D26" s="70">
        <f t="shared" si="1"/>
        <v>0.51284034615165897</v>
      </c>
      <c r="E26" s="70"/>
      <c r="F26" s="70"/>
      <c r="G26" s="70">
        <f t="shared" si="2"/>
        <v>4.7556339092626905</v>
      </c>
      <c r="H26" s="70">
        <f t="shared" si="2"/>
        <v>434.2474045164148</v>
      </c>
      <c r="I26" s="70">
        <f t="shared" si="2"/>
        <v>18.213953040403926</v>
      </c>
      <c r="J26" s="70">
        <f t="shared" si="2"/>
        <v>15.101750530991721</v>
      </c>
      <c r="K26" s="70">
        <f t="shared" si="2"/>
        <v>6.4600061441792116</v>
      </c>
      <c r="L26" s="70"/>
      <c r="M26" s="70">
        <f t="shared" si="3"/>
        <v>2.3377300568977248</v>
      </c>
      <c r="Q26" s="70">
        <v>0.95</v>
      </c>
      <c r="R26" s="70">
        <f t="shared" si="4"/>
        <v>0.70442691066368956</v>
      </c>
      <c r="S26" s="70">
        <f t="shared" si="4"/>
        <v>0.51285741483442804</v>
      </c>
      <c r="T26" s="71">
        <f t="shared" si="4"/>
        <v>0.28298634517479293</v>
      </c>
      <c r="U26" s="70"/>
      <c r="V26" s="70"/>
      <c r="W26" s="70">
        <f t="shared" si="5"/>
        <v>4.7045585852321201</v>
      </c>
      <c r="X26" s="70">
        <f t="shared" si="5"/>
        <v>434.18236857597526</v>
      </c>
      <c r="Y26" s="70">
        <f t="shared" si="5"/>
        <v>17.731143516294352</v>
      </c>
      <c r="Z26" s="70">
        <f t="shared" si="5"/>
        <v>13.59542242595078</v>
      </c>
      <c r="AA26" s="70">
        <f t="shared" si="5"/>
        <v>5.7613990195592981</v>
      </c>
      <c r="AB26" s="70"/>
      <c r="AC26" s="70">
        <f t="shared" ref="AC26:AC44" si="6">Z26/AA26</f>
        <v>2.3597432463531614</v>
      </c>
    </row>
    <row r="27" spans="1:29" x14ac:dyDescent="0.2">
      <c r="B27" s="70">
        <v>0.9</v>
      </c>
      <c r="C27" s="70">
        <f t="shared" si="1"/>
        <v>0.70446957227963214</v>
      </c>
      <c r="D27" s="70">
        <f t="shared" si="1"/>
        <v>0.51278816562070928</v>
      </c>
      <c r="E27" s="70"/>
      <c r="F27" s="70"/>
      <c r="G27" s="70">
        <f t="shared" si="2"/>
        <v>2.9784567491187524</v>
      </c>
      <c r="H27" s="70">
        <f t="shared" si="2"/>
        <v>456.19044369626357</v>
      </c>
      <c r="I27" s="70">
        <f t="shared" si="2"/>
        <v>20.422490809992823</v>
      </c>
      <c r="J27" s="70">
        <f t="shared" si="2"/>
        <v>17.421461711410569</v>
      </c>
      <c r="K27" s="70">
        <f t="shared" si="2"/>
        <v>7.1025948210855248</v>
      </c>
      <c r="L27" s="70"/>
      <c r="M27" s="70">
        <f t="shared" si="3"/>
        <v>2.4528305711162557</v>
      </c>
      <c r="Q27" s="70">
        <v>0.9</v>
      </c>
      <c r="R27" s="70">
        <f t="shared" si="4"/>
        <v>0.70473425228556996</v>
      </c>
      <c r="S27" s="70">
        <f t="shared" si="4"/>
        <v>0.51281835150736665</v>
      </c>
      <c r="T27" s="71">
        <f t="shared" si="4"/>
        <v>0.28295418577146325</v>
      </c>
      <c r="U27" s="70"/>
      <c r="V27" s="70"/>
      <c r="W27" s="70">
        <f t="shared" si="5"/>
        <v>2.8938172195521887</v>
      </c>
      <c r="X27" s="70">
        <f t="shared" si="5"/>
        <v>456.05399375273294</v>
      </c>
      <c r="Y27" s="70">
        <f t="shared" si="5"/>
        <v>19.407566085418271</v>
      </c>
      <c r="Z27" s="70">
        <f t="shared" si="5"/>
        <v>14.252592740973089</v>
      </c>
      <c r="AA27" s="70">
        <f t="shared" si="5"/>
        <v>5.6779888933378624</v>
      </c>
      <c r="AB27" s="70"/>
      <c r="AC27" s="70">
        <f t="shared" si="6"/>
        <v>2.5101480486684364</v>
      </c>
    </row>
    <row r="28" spans="1:29" x14ac:dyDescent="0.2">
      <c r="B28" s="70">
        <v>0.85</v>
      </c>
      <c r="C28" s="70">
        <f t="shared" si="1"/>
        <v>0.70464202699420397</v>
      </c>
      <c r="D28" s="70">
        <f t="shared" si="1"/>
        <v>0.51274211877757792</v>
      </c>
      <c r="E28" s="70"/>
      <c r="F28" s="70"/>
      <c r="G28" s="70">
        <f t="shared" si="2"/>
        <v>1.8374283582654962</v>
      </c>
      <c r="H28" s="70">
        <f t="shared" si="2"/>
        <v>480.41122964027119</v>
      </c>
      <c r="I28" s="70">
        <f t="shared" si="2"/>
        <v>22.869780047849851</v>
      </c>
      <c r="J28" s="70">
        <f t="shared" si="2"/>
        <v>19.995837866581358</v>
      </c>
      <c r="K28" s="70">
        <f t="shared" si="2"/>
        <v>7.7718090606749168</v>
      </c>
      <c r="L28" s="70"/>
      <c r="M28" s="70">
        <f t="shared" si="3"/>
        <v>2.5728678754808323</v>
      </c>
      <c r="Q28" s="70">
        <v>0.85</v>
      </c>
      <c r="R28" s="70">
        <f t="shared" si="4"/>
        <v>0.70504124561400594</v>
      </c>
      <c r="S28" s="70">
        <f t="shared" si="4"/>
        <v>0.51278225903459163</v>
      </c>
      <c r="T28" s="71">
        <f t="shared" si="4"/>
        <v>0.28292448169006085</v>
      </c>
      <c r="U28" s="70"/>
      <c r="V28" s="70"/>
      <c r="W28" s="70">
        <f t="shared" si="5"/>
        <v>1.7312390854927453</v>
      </c>
      <c r="X28" s="70">
        <f t="shared" si="5"/>
        <v>480.19595272714469</v>
      </c>
      <c r="Y28" s="70">
        <f t="shared" si="5"/>
        <v>21.26521641316489</v>
      </c>
      <c r="Z28" s="70">
        <f t="shared" si="5"/>
        <v>14.98190921931762</v>
      </c>
      <c r="AA28" s="70">
        <f t="shared" si="5"/>
        <v>5.5911226814057287</v>
      </c>
      <c r="AB28" s="70"/>
      <c r="AC28" s="70">
        <f t="shared" si="6"/>
        <v>2.6795887110727548</v>
      </c>
    </row>
    <row r="29" spans="1:29" x14ac:dyDescent="0.2">
      <c r="B29" s="70">
        <v>0.8</v>
      </c>
      <c r="C29" s="70">
        <f t="shared" si="1"/>
        <v>0.7048142036472953</v>
      </c>
      <c r="D29" s="70">
        <f t="shared" si="1"/>
        <v>0.51270116615009653</v>
      </c>
      <c r="E29" s="70"/>
      <c r="F29" s="70"/>
      <c r="G29" s="70">
        <f t="shared" si="2"/>
        <v>1.1236222517620056</v>
      </c>
      <c r="H29" s="70">
        <f t="shared" si="2"/>
        <v>507.30229870447619</v>
      </c>
      <c r="I29" s="70">
        <f t="shared" si="2"/>
        <v>25.598090718143162</v>
      </c>
      <c r="J29" s="70">
        <f t="shared" si="2"/>
        <v>22.870434761536433</v>
      </c>
      <c r="K29" s="70">
        <f t="shared" si="2"/>
        <v>8.4704210789794843</v>
      </c>
      <c r="L29" s="70"/>
      <c r="M29" s="70">
        <f t="shared" si="3"/>
        <v>2.7000351633394666</v>
      </c>
      <c r="Q29" s="70">
        <v>0.8</v>
      </c>
      <c r="R29" s="70">
        <f t="shared" si="4"/>
        <v>0.70534809091466077</v>
      </c>
      <c r="S29" s="70">
        <f t="shared" si="4"/>
        <v>0.51274879591203359</v>
      </c>
      <c r="T29" s="71">
        <f t="shared" si="4"/>
        <v>0.28289694374859986</v>
      </c>
      <c r="U29" s="70"/>
      <c r="V29" s="70"/>
      <c r="W29" s="70">
        <f t="shared" si="5"/>
        <v>1.0039518610631215</v>
      </c>
      <c r="X29" s="70">
        <f t="shared" si="5"/>
        <v>506.99950433884322</v>
      </c>
      <c r="Y29" s="70">
        <f t="shared" si="5"/>
        <v>23.336180127818821</v>
      </c>
      <c r="Z29" s="70">
        <f t="shared" si="5"/>
        <v>15.796277733366288</v>
      </c>
      <c r="AA29" s="70">
        <f t="shared" si="5"/>
        <v>5.5004405409933925</v>
      </c>
      <c r="AB29" s="70"/>
      <c r="AC29" s="70">
        <f t="shared" si="6"/>
        <v>2.8718204688589259</v>
      </c>
    </row>
    <row r="30" spans="1:29" x14ac:dyDescent="0.2">
      <c r="B30" s="70">
        <v>0.75</v>
      </c>
      <c r="C30" s="70">
        <f t="shared" si="1"/>
        <v>0.70498622883989459</v>
      </c>
      <c r="D30" s="70">
        <f t="shared" si="1"/>
        <v>0.51266448847307422</v>
      </c>
      <c r="E30" s="70"/>
      <c r="F30" s="70"/>
      <c r="G30" s="70">
        <f t="shared" si="2"/>
        <v>0.68993205020351467</v>
      </c>
      <c r="H30" s="70">
        <f t="shared" si="2"/>
        <v>537.35430282816026</v>
      </c>
      <c r="I30" s="70">
        <f t="shared" si="2"/>
        <v>28.660477693368843</v>
      </c>
      <c r="J30" s="70">
        <f t="shared" si="2"/>
        <v>26.102523759328648</v>
      </c>
      <c r="K30" s="70">
        <f t="shared" si="2"/>
        <v>9.2016879198209178</v>
      </c>
      <c r="L30" s="70"/>
      <c r="M30" s="70">
        <f t="shared" si="3"/>
        <v>2.8367103934379738</v>
      </c>
      <c r="Q30" s="70">
        <v>0.75</v>
      </c>
      <c r="R30" s="70">
        <f t="shared" si="4"/>
        <v>0.70565501310028989</v>
      </c>
      <c r="S30" s="70">
        <f t="shared" si="4"/>
        <v>0.51271766918027351</v>
      </c>
      <c r="T30" s="71">
        <f t="shared" si="4"/>
        <v>0.28287132411580956</v>
      </c>
      <c r="U30" s="70"/>
      <c r="V30" s="70"/>
      <c r="W30" s="70">
        <f t="shared" si="5"/>
        <v>0.56207087954723078</v>
      </c>
      <c r="X30" s="70">
        <f t="shared" si="5"/>
        <v>536.95370369183024</v>
      </c>
      <c r="Y30" s="70">
        <f t="shared" si="5"/>
        <v>25.660729298474436</v>
      </c>
      <c r="Z30" s="70">
        <f t="shared" si="5"/>
        <v>16.71192316491339</v>
      </c>
      <c r="AA30" s="70">
        <f t="shared" si="5"/>
        <v>5.4055196970877857</v>
      </c>
      <c r="AB30" s="70"/>
      <c r="AC30" s="70">
        <f t="shared" si="6"/>
        <v>3.0916404159838526</v>
      </c>
    </row>
    <row r="31" spans="1:29" x14ac:dyDescent="0.2">
      <c r="B31" s="70">
        <v>0.7</v>
      </c>
      <c r="C31" s="70">
        <f t="shared" si="1"/>
        <v>0.70515824556945372</v>
      </c>
      <c r="D31" s="70">
        <f t="shared" si="1"/>
        <v>0.51263143091433072</v>
      </c>
      <c r="E31" s="70"/>
      <c r="F31" s="70"/>
      <c r="G31" s="70">
        <f t="shared" si="2"/>
        <v>0.43500630323340733</v>
      </c>
      <c r="H31" s="70">
        <f t="shared" si="2"/>
        <v>571.18923060274346</v>
      </c>
      <c r="I31" s="70">
        <f t="shared" si="2"/>
        <v>32.124494551937005</v>
      </c>
      <c r="J31" s="70">
        <f t="shared" si="2"/>
        <v>29.765152458738473</v>
      </c>
      <c r="K31" s="70">
        <f t="shared" si="2"/>
        <v>9.9694752907772113</v>
      </c>
      <c r="L31" s="70"/>
      <c r="M31" s="70">
        <f t="shared" si="3"/>
        <v>2.9856287909429193</v>
      </c>
      <c r="Q31" s="70">
        <v>0.7</v>
      </c>
      <c r="R31" s="70">
        <f t="shared" si="4"/>
        <v>0.70596226740753865</v>
      </c>
      <c r="S31" s="70">
        <f t="shared" si="4"/>
        <v>0.51268862573718199</v>
      </c>
      <c r="T31" s="71">
        <f t="shared" si="4"/>
        <v>0.28284740872057618</v>
      </c>
      <c r="U31" s="70"/>
      <c r="V31" s="70"/>
      <c r="W31" s="70">
        <f t="shared" si="5"/>
        <v>0.30233054213582577</v>
      </c>
      <c r="X31" s="70">
        <f t="shared" si="5"/>
        <v>570.67851510482501</v>
      </c>
      <c r="Y31" s="70">
        <f t="shared" si="5"/>
        <v>28.290141446861814</v>
      </c>
      <c r="Z31" s="70">
        <f t="shared" si="5"/>
        <v>17.749539777066936</v>
      </c>
      <c r="AA31" s="70">
        <f t="shared" si="5"/>
        <v>5.3058583681160254</v>
      </c>
      <c r="AB31" s="70"/>
      <c r="AC31" s="70">
        <f t="shared" si="6"/>
        <v>3.3452720645027965</v>
      </c>
    </row>
    <row r="32" spans="1:29" x14ac:dyDescent="0.2">
      <c r="B32" s="70">
        <v>0.65</v>
      </c>
      <c r="C32" s="70">
        <f t="shared" si="1"/>
        <v>0.70533041729458013</v>
      </c>
      <c r="D32" s="70">
        <f t="shared" si="1"/>
        <v>0.51260146332836831</v>
      </c>
      <c r="E32" s="70"/>
      <c r="F32" s="70"/>
      <c r="G32" s="70">
        <f t="shared" si="2"/>
        <v>0.29071344596217119</v>
      </c>
      <c r="H32" s="70">
        <f t="shared" si="2"/>
        <v>609.60827148306782</v>
      </c>
      <c r="I32" s="70">
        <f t="shared" si="2"/>
        <v>36.07756827106823</v>
      </c>
      <c r="J32" s="70">
        <f t="shared" si="2"/>
        <v>33.953031563367702</v>
      </c>
      <c r="K32" s="70">
        <f t="shared" si="2"/>
        <v>10.778424481885899</v>
      </c>
      <c r="L32" s="70"/>
      <c r="M32" s="70">
        <f t="shared" si="3"/>
        <v>3.150092262596337</v>
      </c>
      <c r="Q32" s="70">
        <v>0.65</v>
      </c>
      <c r="R32" s="70">
        <f t="shared" si="4"/>
        <v>0.70627014683862954</v>
      </c>
      <c r="S32" s="70">
        <f t="shared" si="4"/>
        <v>0.51266144535037284</v>
      </c>
      <c r="T32" s="71">
        <f t="shared" si="4"/>
        <v>0.28282501114214681</v>
      </c>
      <c r="U32" s="70"/>
      <c r="V32" s="70"/>
      <c r="W32" s="70">
        <f t="shared" si="5"/>
        <v>0.15531253442520662</v>
      </c>
      <c r="X32" s="70">
        <f t="shared" si="5"/>
        <v>608.97252054763817</v>
      </c>
      <c r="Y32" s="70">
        <f t="shared" si="5"/>
        <v>31.290779285804366</v>
      </c>
      <c r="Z32" s="70">
        <f t="shared" si="5"/>
        <v>18.935958954461082</v>
      </c>
      <c r="AA32" s="70">
        <f t="shared" si="5"/>
        <v>5.2008540993480876</v>
      </c>
      <c r="AB32" s="70"/>
      <c r="AC32" s="70">
        <f t="shared" si="6"/>
        <v>3.6409325454514581</v>
      </c>
    </row>
    <row r="33" spans="2:29" x14ac:dyDescent="0.2">
      <c r="B33" s="70">
        <v>0.6</v>
      </c>
      <c r="C33" s="70">
        <f t="shared" si="1"/>
        <v>0.70550293336249026</v>
      </c>
      <c r="D33" s="70">
        <f t="shared" si="1"/>
        <v>0.51257415137107831</v>
      </c>
      <c r="E33" s="70"/>
      <c r="F33" s="70"/>
      <c r="G33" s="70">
        <f t="shared" si="2"/>
        <v>0.2125200643998108</v>
      </c>
      <c r="H33" s="70">
        <f t="shared" si="2"/>
        <v>653.6625215761328</v>
      </c>
      <c r="I33" s="70">
        <f t="shared" si="2"/>
        <v>40.634976807867091</v>
      </c>
      <c r="J33" s="70">
        <f t="shared" si="2"/>
        <v>38.791288939258429</v>
      </c>
      <c r="K33" s="70">
        <f t="shared" si="2"/>
        <v>11.634181978700115</v>
      </c>
      <c r="L33" s="70"/>
      <c r="M33" s="70">
        <f t="shared" si="3"/>
        <v>3.3342515193829358</v>
      </c>
      <c r="Q33" s="70">
        <v>0.6</v>
      </c>
      <c r="R33" s="70">
        <f t="shared" si="4"/>
        <v>0.70657899209723096</v>
      </c>
      <c r="S33" s="70">
        <f t="shared" si="4"/>
        <v>0.51263593495652249</v>
      </c>
      <c r="T33" s="71">
        <f t="shared" si="4"/>
        <v>0.28280396760595999</v>
      </c>
      <c r="U33" s="70"/>
      <c r="V33" s="70"/>
      <c r="W33" s="70">
        <f t="shared" si="5"/>
        <v>7.5642373400915244E-2</v>
      </c>
      <c r="X33" s="70">
        <f t="shared" si="5"/>
        <v>652.88339531668646</v>
      </c>
      <c r="Y33" s="70">
        <f t="shared" si="5"/>
        <v>34.750146217631752</v>
      </c>
      <c r="Z33" s="70">
        <f t="shared" si="5"/>
        <v>20.30662921320382</v>
      </c>
      <c r="AA33" s="70">
        <f t="shared" si="5"/>
        <v>5.0897739583660515</v>
      </c>
      <c r="AB33" s="70"/>
      <c r="AC33" s="70">
        <f t="shared" si="6"/>
        <v>3.9896917582805131</v>
      </c>
    </row>
    <row r="34" spans="2:29" x14ac:dyDescent="0.2">
      <c r="B34" s="70">
        <v>0.55000000000000004</v>
      </c>
      <c r="C34" s="70">
        <f t="shared" si="1"/>
        <v>0.70567601641045441</v>
      </c>
      <c r="D34" s="70">
        <f t="shared" si="1"/>
        <v>0.51254913511005185</v>
      </c>
      <c r="E34" s="70"/>
      <c r="F34" s="70"/>
      <c r="G34" s="70">
        <f t="shared" si="2"/>
        <v>0.17224205275149887</v>
      </c>
      <c r="H34" s="70">
        <f t="shared" si="2"/>
        <v>704.76047231983966</v>
      </c>
      <c r="I34" s="70">
        <f t="shared" si="2"/>
        <v>45.952039241132468</v>
      </c>
      <c r="J34" s="70">
        <f t="shared" si="2"/>
        <v>44.448873023592526</v>
      </c>
      <c r="K34" s="70">
        <f t="shared" si="2"/>
        <v>12.543722780317054</v>
      </c>
      <c r="L34" s="70"/>
      <c r="M34" s="70">
        <f t="shared" si="3"/>
        <v>3.5435152547646656</v>
      </c>
      <c r="Q34" s="70">
        <v>0.55000000000000004</v>
      </c>
      <c r="R34" s="70">
        <f t="shared" si="4"/>
        <v>0.70688920513607079</v>
      </c>
      <c r="S34" s="70">
        <f t="shared" si="4"/>
        <v>0.51261192392671917</v>
      </c>
      <c r="T34" s="71">
        <f t="shared" si="4"/>
        <v>0.2827841327895515</v>
      </c>
      <c r="U34" s="70"/>
      <c r="V34" s="70"/>
      <c r="W34" s="70">
        <f t="shared" si="5"/>
        <v>3.4603661304801261E-2</v>
      </c>
      <c r="X34" s="70">
        <f t="shared" si="5"/>
        <v>703.81504688996188</v>
      </c>
      <c r="Y34" s="70">
        <f t="shared" si="5"/>
        <v>38.786139437809389</v>
      </c>
      <c r="Z34" s="70">
        <f t="shared" si="5"/>
        <v>21.909413364244436</v>
      </c>
      <c r="AA34" s="70">
        <f t="shared" si="5"/>
        <v>4.971712567319357</v>
      </c>
      <c r="AB34" s="70"/>
      <c r="AC34" s="70">
        <f t="shared" si="6"/>
        <v>4.40681416465263</v>
      </c>
    </row>
    <row r="35" spans="2:29" x14ac:dyDescent="0.2">
      <c r="B35" s="70">
        <v>0.5</v>
      </c>
      <c r="C35" s="70">
        <f t="shared" si="1"/>
        <v>0.7058499327082316</v>
      </c>
      <c r="D35" s="70">
        <f t="shared" si="1"/>
        <v>0.5125261128781794</v>
      </c>
      <c r="E35" s="70"/>
      <c r="F35" s="70"/>
      <c r="G35" s="70">
        <f t="shared" ref="G35:K44" si="7">(($B35^(-G$20))+($A$4/($A$4-1))*(G$13/(G$20*G$14))*(1-$B35^(-G$20)))*G$14</f>
        <v>0.15269961732978063</v>
      </c>
      <c r="H35" s="70">
        <f t="shared" si="7"/>
        <v>764.83695674624983</v>
      </c>
      <c r="I35" s="70">
        <f t="shared" si="7"/>
        <v>52.243382453781535</v>
      </c>
      <c r="J35" s="70">
        <f t="shared" si="7"/>
        <v>51.159782966111017</v>
      </c>
      <c r="K35" s="70">
        <f t="shared" si="7"/>
        <v>13.515818169053539</v>
      </c>
      <c r="L35" s="70"/>
      <c r="M35" s="70">
        <f t="shared" si="3"/>
        <v>3.7851783980971936</v>
      </c>
      <c r="Q35" s="70">
        <v>0.5</v>
      </c>
      <c r="R35" s="70">
        <f t="shared" si="4"/>
        <v>0.70720126808390826</v>
      </c>
      <c r="S35" s="70">
        <f t="shared" si="4"/>
        <v>0.512589260035618</v>
      </c>
      <c r="T35" s="71">
        <f t="shared" si="4"/>
        <v>0.28276537618936759</v>
      </c>
      <c r="U35" s="70"/>
      <c r="V35" s="70"/>
      <c r="W35" s="70">
        <f t="shared" ref="W35:AA44" si="8">(($B35^(-W$20))+($A$4/($A$4-1))*(W$13/(W$20*W$14))*(1-$B35^(-W$20)))*W$14</f>
        <v>1.4692142634727911E-2</v>
      </c>
      <c r="X35" s="70">
        <f t="shared" si="8"/>
        <v>763.69601135173264</v>
      </c>
      <c r="Y35" s="70">
        <f t="shared" si="8"/>
        <v>43.561674589174586</v>
      </c>
      <c r="Z35" s="70">
        <f t="shared" si="8"/>
        <v>23.810602977088788</v>
      </c>
      <c r="AA35" s="70">
        <f t="shared" si="8"/>
        <v>4.8455313848806147</v>
      </c>
      <c r="AB35" s="70"/>
      <c r="AC35" s="70">
        <f t="shared" si="6"/>
        <v>4.9139301937831608</v>
      </c>
    </row>
    <row r="36" spans="2:29" x14ac:dyDescent="0.2">
      <c r="B36" s="70">
        <v>0.45</v>
      </c>
      <c r="C36" s="70">
        <f t="shared" si="1"/>
        <v>0.70602500702890592</v>
      </c>
      <c r="D36" s="70">
        <f t="shared" si="1"/>
        <v>0.51250482881485837</v>
      </c>
      <c r="E36" s="70"/>
      <c r="F36" s="70"/>
      <c r="G36" s="70">
        <f t="shared" si="7"/>
        <v>0.14387341455958633</v>
      </c>
      <c r="H36" s="70">
        <f t="shared" si="7"/>
        <v>836.62931485330773</v>
      </c>
      <c r="I36" s="70">
        <f t="shared" si="7"/>
        <v>59.814626311436335</v>
      </c>
      <c r="J36" s="70">
        <f t="shared" si="7"/>
        <v>59.258065226787686</v>
      </c>
      <c r="K36" s="70">
        <f t="shared" si="7"/>
        <v>14.561734366165171</v>
      </c>
      <c r="L36" s="70"/>
      <c r="M36" s="70">
        <f t="shared" si="3"/>
        <v>4.0694373167853142</v>
      </c>
      <c r="Q36" s="70">
        <v>0.45</v>
      </c>
      <c r="R36" s="70">
        <f t="shared" si="4"/>
        <v>0.70751577045279312</v>
      </c>
      <c r="S36" s="70">
        <f t="shared" si="4"/>
        <v>0.51256780590066031</v>
      </c>
      <c r="T36" s="71">
        <f t="shared" si="4"/>
        <v>0.28274757881345641</v>
      </c>
      <c r="U36" s="70"/>
      <c r="V36" s="70"/>
      <c r="W36" s="70">
        <f t="shared" si="8"/>
        <v>5.6992460252670851E-3</v>
      </c>
      <c r="X36" s="70">
        <f t="shared" si="8"/>
        <v>835.25471997925649</v>
      </c>
      <c r="Y36" s="70">
        <f t="shared" si="8"/>
        <v>49.308736855479417</v>
      </c>
      <c r="Z36" s="70">
        <f t="shared" si="8"/>
        <v>26.104832857649839</v>
      </c>
      <c r="AA36" s="70">
        <f t="shared" si="8"/>
        <v>4.7097680184326807</v>
      </c>
      <c r="AB36" s="70"/>
      <c r="AC36" s="70">
        <f t="shared" si="6"/>
        <v>5.5427003528587848</v>
      </c>
    </row>
    <row r="37" spans="2:29" x14ac:dyDescent="0.2">
      <c r="B37" s="70">
        <v>0.39999999999999902</v>
      </c>
      <c r="C37" s="70">
        <f t="shared" si="1"/>
        <v>0.70620164477016945</v>
      </c>
      <c r="D37" s="70">
        <f t="shared" si="1"/>
        <v>0.51248506296923624</v>
      </c>
      <c r="E37" s="70"/>
      <c r="F37" s="70"/>
      <c r="G37" s="70">
        <f t="shared" si="7"/>
        <v>0.14022039941227005</v>
      </c>
      <c r="H37" s="70">
        <f t="shared" si="7"/>
        <v>924.15048204247137</v>
      </c>
      <c r="I37" s="70">
        <f t="shared" si="7"/>
        <v>69.117024654917827</v>
      </c>
      <c r="J37" s="70">
        <f t="shared" si="7"/>
        <v>69.238321682895887</v>
      </c>
      <c r="K37" s="70">
        <f t="shared" si="7"/>
        <v>15.69631643126225</v>
      </c>
      <c r="L37" s="70"/>
      <c r="M37" s="70">
        <f t="shared" si="3"/>
        <v>4.4111191301542814</v>
      </c>
      <c r="Q37" s="70">
        <v>0.39999999999999902</v>
      </c>
      <c r="R37" s="70">
        <f t="shared" si="4"/>
        <v>0.70783344959873606</v>
      </c>
      <c r="S37" s="70">
        <f t="shared" si="4"/>
        <v>0.51254743565155203</v>
      </c>
      <c r="T37" s="71">
        <f t="shared" si="4"/>
        <v>0.28273062993816783</v>
      </c>
      <c r="U37" s="70"/>
      <c r="V37" s="70"/>
      <c r="W37" s="70">
        <f t="shared" si="8"/>
        <v>1.9772391342010179E-3</v>
      </c>
      <c r="X37" s="70">
        <f t="shared" si="8"/>
        <v>922.49104800585246</v>
      </c>
      <c r="Y37" s="70">
        <f t="shared" si="8"/>
        <v>56.369856997833232</v>
      </c>
      <c r="Z37" s="70">
        <f t="shared" si="8"/>
        <v>28.932222894231813</v>
      </c>
      <c r="AA37" s="70">
        <f t="shared" si="8"/>
        <v>4.5624955303553314</v>
      </c>
      <c r="AB37" s="70"/>
      <c r="AC37" s="70">
        <f t="shared" si="6"/>
        <v>6.3413153397606825</v>
      </c>
    </row>
    <row r="38" spans="2:29" x14ac:dyDescent="0.2">
      <c r="B38" s="70">
        <v>0.34999999999999898</v>
      </c>
      <c r="C38" s="70">
        <f t="shared" si="1"/>
        <v>0.70638036624500511</v>
      </c>
      <c r="D38" s="70">
        <f t="shared" si="1"/>
        <v>0.51246662307883817</v>
      </c>
      <c r="E38" s="70"/>
      <c r="F38" s="70"/>
      <c r="G38" s="70">
        <f t="shared" si="7"/>
        <v>0.13886420052000054</v>
      </c>
      <c r="H38" s="70">
        <f t="shared" si="7"/>
        <v>1033.546997723078</v>
      </c>
      <c r="I38" s="70">
        <f t="shared" si="7"/>
        <v>80.847299268449703</v>
      </c>
      <c r="J38" s="70">
        <f t="shared" si="7"/>
        <v>81.866582123448651</v>
      </c>
      <c r="K38" s="70">
        <f t="shared" si="7"/>
        <v>16.939749223620421</v>
      </c>
      <c r="L38" s="70"/>
      <c r="M38" s="70">
        <f t="shared" si="3"/>
        <v>4.8328095677647731</v>
      </c>
      <c r="Q38" s="70">
        <v>0.34999999999999898</v>
      </c>
      <c r="R38" s="70">
        <f t="shared" si="4"/>
        <v>0.70815525342012275</v>
      </c>
      <c r="S38" s="70">
        <f t="shared" si="4"/>
        <v>0.51252803153132187</v>
      </c>
      <c r="T38" s="71">
        <f t="shared" si="4"/>
        <v>0.28271442357193355</v>
      </c>
      <c r="U38" s="70"/>
      <c r="V38" s="70"/>
      <c r="W38" s="70">
        <f t="shared" si="8"/>
        <v>5.9542673564263538E-4</v>
      </c>
      <c r="X38" s="70">
        <f t="shared" si="8"/>
        <v>1031.5315308213246</v>
      </c>
      <c r="Y38" s="70">
        <f t="shared" si="8"/>
        <v>65.273891773659926</v>
      </c>
      <c r="Z38" s="70">
        <f t="shared" si="8"/>
        <v>32.509788050598985</v>
      </c>
      <c r="AA38" s="70">
        <f t="shared" si="8"/>
        <v>4.4010938594485349</v>
      </c>
      <c r="AB38" s="70"/>
      <c r="AC38" s="70">
        <f t="shared" si="6"/>
        <v>7.3867518141666082</v>
      </c>
    </row>
    <row r="39" spans="2:29" x14ac:dyDescent="0.2">
      <c r="B39" s="70">
        <v>0.29999999999999899</v>
      </c>
      <c r="C39" s="70">
        <f t="shared" si="1"/>
        <v>0.70656186262123177</v>
      </c>
      <c r="D39" s="70">
        <f t="shared" si="1"/>
        <v>0.5124493371984371</v>
      </c>
      <c r="E39" s="70"/>
      <c r="F39" s="70"/>
      <c r="G39" s="70">
        <f t="shared" si="7"/>
        <v>0.13842602363592454</v>
      </c>
      <c r="H39" s="70">
        <f t="shared" si="7"/>
        <v>1174.769786188936</v>
      </c>
      <c r="I39" s="70">
        <f t="shared" si="7"/>
        <v>96.143670209936261</v>
      </c>
      <c r="J39" s="70">
        <f t="shared" si="7"/>
        <v>98.398716904577881</v>
      </c>
      <c r="K39" s="70">
        <f t="shared" si="7"/>
        <v>18.320587134037897</v>
      </c>
      <c r="L39" s="70"/>
      <c r="M39" s="70">
        <f t="shared" si="3"/>
        <v>5.3709368692536321</v>
      </c>
      <c r="Q39" s="70">
        <v>0.29999999999999899</v>
      </c>
      <c r="R39" s="70">
        <f t="shared" si="4"/>
        <v>0.70848244260293292</v>
      </c>
      <c r="S39" s="70">
        <f t="shared" si="4"/>
        <v>0.5125094799687635</v>
      </c>
      <c r="T39" s="71">
        <f t="shared" si="4"/>
        <v>0.28269885403460016</v>
      </c>
      <c r="U39" s="70"/>
      <c r="V39" s="70"/>
      <c r="W39" s="70">
        <f t="shared" si="8"/>
        <v>1.4897433501817167E-4</v>
      </c>
      <c r="X39" s="70">
        <f t="shared" si="8"/>
        <v>1172.294707263098</v>
      </c>
      <c r="Y39" s="70">
        <f t="shared" si="8"/>
        <v>76.884823597014105</v>
      </c>
      <c r="Z39" s="70">
        <f t="shared" si="8"/>
        <v>37.193314307580813</v>
      </c>
      <c r="AA39" s="70">
        <f t="shared" si="8"/>
        <v>4.2218565517608715</v>
      </c>
      <c r="AB39" s="70"/>
      <c r="AC39" s="70">
        <f t="shared" si="6"/>
        <v>8.8097058371317836</v>
      </c>
    </row>
    <row r="40" spans="2:29" x14ac:dyDescent="0.2">
      <c r="B40" s="70">
        <v>0.249999999999999</v>
      </c>
      <c r="C40" s="70">
        <f t="shared" si="1"/>
        <v>0.7067470933206349</v>
      </c>
      <c r="D40" s="70">
        <f t="shared" si="1"/>
        <v>0.51243304616123697</v>
      </c>
      <c r="E40" s="70"/>
      <c r="F40" s="70"/>
      <c r="G40" s="70">
        <f t="shared" si="7"/>
        <v>0.13830820989050546</v>
      </c>
      <c r="H40" s="70">
        <f t="shared" si="7"/>
        <v>1365.1388566545068</v>
      </c>
      <c r="I40" s="70">
        <f t="shared" si="7"/>
        <v>117.00811401691625</v>
      </c>
      <c r="J40" s="70">
        <f t="shared" si="7"/>
        <v>121.05266311210737</v>
      </c>
      <c r="K40" s="70">
        <f t="shared" si="7"/>
        <v>19.881363338100254</v>
      </c>
      <c r="L40" s="70"/>
      <c r="M40" s="70">
        <f t="shared" si="3"/>
        <v>6.0887506079688416</v>
      </c>
      <c r="Q40" s="70">
        <v>0.249999999999999</v>
      </c>
      <c r="R40" s="70">
        <f t="shared" si="4"/>
        <v>0.70881676857539078</v>
      </c>
      <c r="S40" s="70">
        <f t="shared" si="4"/>
        <v>0.51249166626207865</v>
      </c>
      <c r="T40" s="71">
        <f t="shared" si="4"/>
        <v>0.28268380949334554</v>
      </c>
      <c r="U40" s="70"/>
      <c r="V40" s="70"/>
      <c r="W40" s="70">
        <f t="shared" si="8"/>
        <v>2.8935530187557892E-5</v>
      </c>
      <c r="X40" s="70">
        <f t="shared" si="8"/>
        <v>1362.044218274063</v>
      </c>
      <c r="Y40" s="70">
        <f t="shared" si="8"/>
        <v>92.72228174324718</v>
      </c>
      <c r="Z40" s="70">
        <f t="shared" si="8"/>
        <v>43.611139548657817</v>
      </c>
      <c r="AA40" s="70">
        <f t="shared" si="8"/>
        <v>4.01926266104525</v>
      </c>
      <c r="AB40" s="70"/>
      <c r="AC40" s="70">
        <f t="shared" si="6"/>
        <v>10.850532355433645</v>
      </c>
    </row>
    <row r="41" spans="2:29" x14ac:dyDescent="0.2">
      <c r="B41" s="70">
        <v>0.19999999999999901</v>
      </c>
      <c r="C41" s="70">
        <f t="shared" si="1"/>
        <v>0.70693747090361791</v>
      </c>
      <c r="D41" s="70">
        <f t="shared" si="1"/>
        <v>0.51241759409721188</v>
      </c>
      <c r="E41" s="70"/>
      <c r="F41" s="70"/>
      <c r="G41" s="70">
        <f t="shared" si="7"/>
        <v>0.13828363261843926</v>
      </c>
      <c r="H41" s="70">
        <f t="shared" si="7"/>
        <v>1637.9386930272008</v>
      </c>
      <c r="I41" s="70">
        <f t="shared" si="7"/>
        <v>147.33606518121744</v>
      </c>
      <c r="J41" s="70">
        <f t="shared" si="7"/>
        <v>154.16504063451436</v>
      </c>
      <c r="K41" s="70">
        <f t="shared" si="7"/>
        <v>21.690039116182209</v>
      </c>
      <c r="L41" s="70"/>
      <c r="M41" s="70">
        <f t="shared" si="3"/>
        <v>7.1076423518064109</v>
      </c>
      <c r="Q41" s="70">
        <v>0.19999999999999901</v>
      </c>
      <c r="R41" s="70">
        <f t="shared" si="4"/>
        <v>0.70916081116165153</v>
      </c>
      <c r="S41" s="70">
        <f t="shared" si="4"/>
        <v>0.51247446596794555</v>
      </c>
      <c r="T41" s="71">
        <f t="shared" si="4"/>
        <v>0.28266916081230525</v>
      </c>
      <c r="U41" s="70"/>
      <c r="V41" s="70"/>
      <c r="W41" s="70">
        <f t="shared" si="8"/>
        <v>3.8940857081295672E-6</v>
      </c>
      <c r="X41" s="70">
        <f t="shared" si="8"/>
        <v>1633.9562228291923</v>
      </c>
      <c r="Y41" s="70">
        <f t="shared" si="8"/>
        <v>115.74315216131868</v>
      </c>
      <c r="Z41" s="70">
        <f t="shared" si="8"/>
        <v>52.991820967630311</v>
      </c>
      <c r="AA41" s="70">
        <f t="shared" si="8"/>
        <v>3.7844905893215768</v>
      </c>
      <c r="AB41" s="70"/>
      <c r="AC41" s="70">
        <f t="shared" si="6"/>
        <v>14.002365633344022</v>
      </c>
    </row>
    <row r="42" spans="2:29" x14ac:dyDescent="0.2">
      <c r="B42" s="70">
        <v>0.149999999999999</v>
      </c>
      <c r="C42" s="70">
        <f t="shared" si="1"/>
        <v>0.70713525713227121</v>
      </c>
      <c r="D42" s="70">
        <f t="shared" si="1"/>
        <v>0.51240281275701893</v>
      </c>
      <c r="E42" s="70"/>
      <c r="F42" s="70"/>
      <c r="G42" s="70">
        <f t="shared" si="7"/>
        <v>0.13828009867408991</v>
      </c>
      <c r="H42" s="70">
        <f t="shared" si="7"/>
        <v>2067.0855908556928</v>
      </c>
      <c r="I42" s="70">
        <f t="shared" si="7"/>
        <v>195.91258332454319</v>
      </c>
      <c r="J42" s="70">
        <f t="shared" si="7"/>
        <v>207.5747785790121</v>
      </c>
      <c r="K42" s="70">
        <f t="shared" si="7"/>
        <v>23.866814460379263</v>
      </c>
      <c r="L42" s="70"/>
      <c r="M42" s="70">
        <f t="shared" si="3"/>
        <v>8.6972134016293676</v>
      </c>
      <c r="Q42" s="70">
        <v>0.149999999999999</v>
      </c>
      <c r="R42" s="70">
        <f t="shared" si="4"/>
        <v>0.70951870157717745</v>
      </c>
      <c r="S42" s="70">
        <f t="shared" si="4"/>
        <v>0.51245772796571121</v>
      </c>
      <c r="T42" s="71">
        <f t="shared" si="4"/>
        <v>0.28265473859342327</v>
      </c>
      <c r="U42" s="70"/>
      <c r="V42" s="70"/>
      <c r="W42" s="70">
        <f t="shared" si="8"/>
        <v>2.9339841541563789E-7</v>
      </c>
      <c r="X42" s="70">
        <f t="shared" si="8"/>
        <v>2061.7064546062393</v>
      </c>
      <c r="Y42" s="70">
        <f t="shared" si="8"/>
        <v>152.61586154680833</v>
      </c>
      <c r="Z42" s="70">
        <f t="shared" si="8"/>
        <v>68.122710798452729</v>
      </c>
      <c r="AA42" s="70">
        <f t="shared" si="8"/>
        <v>3.5019379818132803</v>
      </c>
      <c r="AB42" s="70"/>
      <c r="AC42" s="70">
        <f t="shared" si="6"/>
        <v>19.452860431063158</v>
      </c>
    </row>
    <row r="43" spans="2:29" x14ac:dyDescent="0.2">
      <c r="B43" s="70">
        <v>9.9999999999999006E-2</v>
      </c>
      <c r="C43" s="70">
        <f t="shared" si="1"/>
        <v>0.70734458331277739</v>
      </c>
      <c r="D43" s="70">
        <f t="shared" si="1"/>
        <v>0.51238848594118414</v>
      </c>
      <c r="E43" s="70"/>
      <c r="F43" s="70"/>
      <c r="G43" s="70">
        <f t="shared" si="7"/>
        <v>0.13827981824122945</v>
      </c>
      <c r="H43" s="70">
        <f t="shared" si="7"/>
        <v>2860.1908954019623</v>
      </c>
      <c r="I43" s="70">
        <f t="shared" si="7"/>
        <v>287.92356922586225</v>
      </c>
      <c r="J43" s="70">
        <f t="shared" si="7"/>
        <v>309.71553195019152</v>
      </c>
      <c r="K43" s="70">
        <f t="shared" si="7"/>
        <v>26.661701432378777</v>
      </c>
      <c r="L43" s="70"/>
      <c r="M43" s="70">
        <f t="shared" si="3"/>
        <v>11.616495396428961</v>
      </c>
      <c r="Q43" s="70">
        <v>9.9999999999999006E-2</v>
      </c>
      <c r="R43" s="70">
        <f t="shared" si="4"/>
        <v>0.70989798407186255</v>
      </c>
      <c r="S43" s="70">
        <f t="shared" si="4"/>
        <v>0.5124412325242812</v>
      </c>
      <c r="T43" s="71">
        <f t="shared" si="4"/>
        <v>0.28264027431478717</v>
      </c>
      <c r="U43" s="70"/>
      <c r="V43" s="70"/>
      <c r="W43" s="70">
        <f t="shared" si="8"/>
        <v>7.6692309189936384E-9</v>
      </c>
      <c r="X43" s="70">
        <f t="shared" si="8"/>
        <v>2852.2305841290245</v>
      </c>
      <c r="Y43" s="70">
        <f t="shared" si="8"/>
        <v>222.45813252641062</v>
      </c>
      <c r="Z43" s="70">
        <f t="shared" si="8"/>
        <v>97.059016161016913</v>
      </c>
      <c r="AA43" s="70">
        <f t="shared" si="8"/>
        <v>3.1391524496568937</v>
      </c>
      <c r="AB43" s="70"/>
      <c r="AC43" s="70">
        <f t="shared" si="6"/>
        <v>30.918860334937023</v>
      </c>
    </row>
    <row r="44" spans="2:29" x14ac:dyDescent="0.2">
      <c r="B44" s="70">
        <v>4.9999999999998997E-2</v>
      </c>
      <c r="C44" s="70">
        <f t="shared" si="1"/>
        <v>0.70757511229521541</v>
      </c>
      <c r="D44" s="70">
        <f t="shared" si="1"/>
        <v>0.51237422787786702</v>
      </c>
      <c r="E44" s="70"/>
      <c r="F44" s="70"/>
      <c r="G44" s="70">
        <f t="shared" si="7"/>
        <v>0.13827981072898093</v>
      </c>
      <c r="H44" s="70">
        <f t="shared" si="7"/>
        <v>4953.1092474002498</v>
      </c>
      <c r="I44" s="70">
        <f t="shared" si="7"/>
        <v>540.60943906669218</v>
      </c>
      <c r="J44" s="70">
        <f t="shared" si="7"/>
        <v>594.6194543816332</v>
      </c>
      <c r="K44" s="70">
        <f t="shared" si="7"/>
        <v>30.785586951553292</v>
      </c>
      <c r="L44" s="70"/>
      <c r="M44" s="70">
        <f t="shared" si="3"/>
        <v>19.314864950191623</v>
      </c>
      <c r="Q44" s="70">
        <v>4.9999999999998997E-2</v>
      </c>
      <c r="R44" s="70">
        <f t="shared" si="4"/>
        <v>0.71031629338252711</v>
      </c>
      <c r="S44" s="70">
        <f t="shared" si="4"/>
        <v>0.51242454358474809</v>
      </c>
      <c r="T44" s="71">
        <f t="shared" si="4"/>
        <v>0.28262518556445848</v>
      </c>
      <c r="U44" s="70"/>
      <c r="V44" s="70"/>
      <c r="W44" s="70">
        <f t="shared" si="8"/>
        <v>1.5104213748057566E-11</v>
      </c>
      <c r="X44" s="70">
        <f t="shared" si="8"/>
        <v>4938.3374969080778</v>
      </c>
      <c r="Y44" s="70">
        <f t="shared" si="8"/>
        <v>414.26300040454896</v>
      </c>
      <c r="Z44" s="70">
        <f t="shared" si="8"/>
        <v>177.77182301206454</v>
      </c>
      <c r="AA44" s="70">
        <f t="shared" si="8"/>
        <v>2.6038585298618431</v>
      </c>
      <c r="AB44" s="70"/>
      <c r="AC44" s="70">
        <f t="shared" si="6"/>
        <v>68.272458343386603</v>
      </c>
    </row>
    <row r="45" spans="2:29" ht="9.75" customHeight="1" x14ac:dyDescent="0.2"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51" spans="1:11" ht="19" x14ac:dyDescent="0.25">
      <c r="A51" s="93" t="s">
        <v>103</v>
      </c>
    </row>
    <row r="52" spans="1:11" ht="19" x14ac:dyDescent="0.25">
      <c r="A52" s="94"/>
    </row>
    <row r="53" spans="1:11" x14ac:dyDescent="0.2">
      <c r="A53" s="29" t="s">
        <v>1</v>
      </c>
      <c r="F53" s="29" t="s">
        <v>2</v>
      </c>
    </row>
    <row r="55" spans="1:11" x14ac:dyDescent="0.2">
      <c r="A55" s="4" t="s">
        <v>3</v>
      </c>
      <c r="B55" s="5"/>
      <c r="C55" s="5" t="s">
        <v>4</v>
      </c>
      <c r="D55" s="6" t="s">
        <v>5</v>
      </c>
      <c r="F55" s="7"/>
      <c r="G55" s="8" t="s">
        <v>6</v>
      </c>
      <c r="H55" s="8" t="s">
        <v>7</v>
      </c>
      <c r="I55" s="8" t="s">
        <v>5</v>
      </c>
      <c r="J55" s="8" t="s">
        <v>8</v>
      </c>
      <c r="K55" s="9" t="s">
        <v>9</v>
      </c>
    </row>
    <row r="56" spans="1:11" ht="16" x14ac:dyDescent="0.2">
      <c r="A56" s="10" t="s">
        <v>29</v>
      </c>
      <c r="B56" s="11" t="s">
        <v>89</v>
      </c>
      <c r="C56" s="81">
        <v>141</v>
      </c>
      <c r="D56" s="75">
        <v>57.2</v>
      </c>
      <c r="F56" s="14" t="s">
        <v>89</v>
      </c>
      <c r="G56" s="15">
        <v>2.9</v>
      </c>
      <c r="H56" s="16">
        <v>141</v>
      </c>
      <c r="I56" s="16">
        <v>57.2</v>
      </c>
      <c r="J56" s="16">
        <v>67</v>
      </c>
      <c r="K56" s="17">
        <v>32</v>
      </c>
    </row>
    <row r="57" spans="1:11" ht="16" x14ac:dyDescent="0.2">
      <c r="A57" s="10" t="s">
        <v>34</v>
      </c>
      <c r="B57" s="11" t="s">
        <v>90</v>
      </c>
      <c r="C57" s="81">
        <v>487.82462544262756</v>
      </c>
      <c r="D57" s="75">
        <v>18.106776566679649</v>
      </c>
      <c r="F57" s="14" t="s">
        <v>90</v>
      </c>
      <c r="G57" s="16">
        <v>5.7949399999999995</v>
      </c>
      <c r="H57" s="16">
        <v>487.82462544262756</v>
      </c>
      <c r="I57" s="16">
        <v>18.106776566679649</v>
      </c>
      <c r="J57" s="16">
        <v>13.491934635580893</v>
      </c>
      <c r="K57" s="17">
        <v>7.6099566284960236</v>
      </c>
    </row>
    <row r="58" spans="1:11" ht="16" x14ac:dyDescent="0.2">
      <c r="A58" s="10"/>
      <c r="B58" s="11" t="s">
        <v>16</v>
      </c>
      <c r="C58" s="53">
        <v>0.15681818181818183</v>
      </c>
      <c r="D58" s="25">
        <v>0.10788636363636363</v>
      </c>
      <c r="F58" s="18" t="s">
        <v>16</v>
      </c>
      <c r="G58" s="49">
        <v>6.9915909090909096</v>
      </c>
      <c r="H58" s="49">
        <v>0.15681818181818183</v>
      </c>
      <c r="I58" s="49">
        <v>0.10788636363636363</v>
      </c>
      <c r="J58" s="49">
        <v>8.8835227272727274E-2</v>
      </c>
      <c r="K58" s="50">
        <v>0.88880681818181817</v>
      </c>
    </row>
    <row r="59" spans="1:11" x14ac:dyDescent="0.2">
      <c r="A59" s="10"/>
      <c r="B59" s="19" t="s">
        <v>91</v>
      </c>
      <c r="C59" s="76">
        <v>0.72792800000000002</v>
      </c>
      <c r="D59" s="79">
        <v>0.51205500000000004</v>
      </c>
      <c r="F59" s="20"/>
    </row>
    <row r="60" spans="1:11" x14ac:dyDescent="0.2">
      <c r="A60" s="21"/>
      <c r="B60" s="22" t="s">
        <v>92</v>
      </c>
      <c r="C60" s="77">
        <v>0.70381099999999996</v>
      </c>
      <c r="D60" s="80">
        <v>0.51293614060393899</v>
      </c>
      <c r="F60" s="24"/>
    </row>
    <row r="63" spans="1:11" x14ac:dyDescent="0.2">
      <c r="A63" t="s">
        <v>19</v>
      </c>
      <c r="C63">
        <v>0.77597402597402609</v>
      </c>
      <c r="D63">
        <v>0.84587662337662339</v>
      </c>
      <c r="G63">
        <v>-8.9879870129870145</v>
      </c>
      <c r="H63">
        <v>0.77597402597402609</v>
      </c>
      <c r="I63">
        <v>0.84587662337662339</v>
      </c>
      <c r="J63">
        <v>0.8730925324675326</v>
      </c>
      <c r="K63">
        <v>-0.26972402597402589</v>
      </c>
    </row>
    <row r="66" spans="2:13" s="84" customFormat="1" ht="30" customHeight="1" x14ac:dyDescent="0.2">
      <c r="B66" s="36" t="s">
        <v>20</v>
      </c>
      <c r="C66" s="36" t="s">
        <v>21</v>
      </c>
      <c r="D66" s="36" t="s">
        <v>22</v>
      </c>
      <c r="E66" s="86"/>
      <c r="F66" s="86"/>
      <c r="G66" s="36" t="s">
        <v>23</v>
      </c>
      <c r="H66" s="36" t="s">
        <v>24</v>
      </c>
      <c r="I66" s="36" t="s">
        <v>25</v>
      </c>
      <c r="J66" s="36" t="s">
        <v>26</v>
      </c>
      <c r="K66" s="36" t="s">
        <v>27</v>
      </c>
      <c r="L66" s="86"/>
      <c r="M66" s="36" t="s">
        <v>30</v>
      </c>
    </row>
    <row r="67" spans="2:13" ht="9.75" customHeight="1" x14ac:dyDescent="0.2">
      <c r="B67" s="69"/>
      <c r="C67" s="69"/>
      <c r="D67" s="69"/>
      <c r="E67" s="70"/>
      <c r="F67" s="70"/>
      <c r="G67" s="69"/>
      <c r="H67" s="69"/>
      <c r="I67" s="69"/>
      <c r="J67" s="69"/>
      <c r="K67" s="69"/>
      <c r="L67" s="70"/>
      <c r="M67" s="69"/>
    </row>
    <row r="68" spans="2:13" x14ac:dyDescent="0.2">
      <c r="B68" s="70">
        <v>1</v>
      </c>
      <c r="C68" s="70">
        <v>0.70381099999999996</v>
      </c>
      <c r="D68" s="70">
        <v>0.51293614060393899</v>
      </c>
      <c r="E68" s="70"/>
      <c r="F68" s="70"/>
      <c r="G68" s="70">
        <v>5.7949399999999995</v>
      </c>
      <c r="H68" s="70">
        <v>487.82462544262756</v>
      </c>
      <c r="I68" s="70">
        <v>18.106776566679649</v>
      </c>
      <c r="J68" s="70">
        <v>13.491934635580893</v>
      </c>
      <c r="K68" s="70">
        <v>7.6099566284960236</v>
      </c>
      <c r="L68" s="70"/>
      <c r="M68" s="70">
        <f t="shared" ref="M68:M87" si="9">J68/K68</f>
        <v>1.7729318699477714</v>
      </c>
    </row>
    <row r="69" spans="2:13" x14ac:dyDescent="0.2">
      <c r="B69" s="70">
        <v>0.95</v>
      </c>
      <c r="C69" s="70">
        <v>0.70396029708518881</v>
      </c>
      <c r="D69" s="70">
        <v>0.51288006918033591</v>
      </c>
      <c r="E69" s="70"/>
      <c r="F69" s="70"/>
      <c r="G69" s="70">
        <v>3.7055840006934413</v>
      </c>
      <c r="H69" s="70">
        <v>510.79483123843221</v>
      </c>
      <c r="I69" s="70">
        <v>20.19477755471965</v>
      </c>
      <c r="J69" s="70">
        <v>15.616216621505446</v>
      </c>
      <c r="K69" s="70">
        <v>8.2040047022169507</v>
      </c>
      <c r="L69" s="70"/>
      <c r="M69" s="70">
        <f t="shared" si="9"/>
        <v>1.9034870393584136</v>
      </c>
    </row>
    <row r="70" spans="2:13" x14ac:dyDescent="0.2">
      <c r="B70" s="70">
        <v>0.9</v>
      </c>
      <c r="C70" s="70">
        <v>0.70410949606520723</v>
      </c>
      <c r="D70" s="70">
        <v>0.51283032903379266</v>
      </c>
      <c r="E70" s="70"/>
      <c r="F70" s="70"/>
      <c r="G70" s="70">
        <v>2.3325614006485691</v>
      </c>
      <c r="H70" s="70">
        <v>536.01772086861797</v>
      </c>
      <c r="I70" s="70">
        <v>22.496010253828167</v>
      </c>
      <c r="J70" s="70">
        <v>17.960795866496223</v>
      </c>
      <c r="K70" s="70">
        <v>8.8213447998524863</v>
      </c>
      <c r="L70" s="70"/>
      <c r="M70" s="70">
        <f t="shared" si="9"/>
        <v>2.0360609718822658</v>
      </c>
    </row>
    <row r="71" spans="2:13" x14ac:dyDescent="0.2">
      <c r="B71" s="70">
        <v>0.85</v>
      </c>
      <c r="C71" s="70">
        <v>0.70425868390554081</v>
      </c>
      <c r="D71" s="70">
        <v>0.51278588760984845</v>
      </c>
      <c r="E71" s="70"/>
      <c r="F71" s="70"/>
      <c r="G71" s="70">
        <v>1.4510185792185055</v>
      </c>
      <c r="H71" s="70">
        <v>563.85881460293933</v>
      </c>
      <c r="I71" s="70">
        <v>25.046015101325644</v>
      </c>
      <c r="J71" s="70">
        <v>20.562770178282207</v>
      </c>
      <c r="K71" s="70">
        <v>9.4642642891845998</v>
      </c>
      <c r="L71" s="70"/>
      <c r="M71" s="70">
        <f t="shared" si="9"/>
        <v>2.172674975040644</v>
      </c>
    </row>
    <row r="72" spans="2:13" x14ac:dyDescent="0.2">
      <c r="B72" s="70">
        <v>0.8</v>
      </c>
      <c r="C72" s="70">
        <v>0.70440795779609311</v>
      </c>
      <c r="D72" s="70">
        <v>0.5127459233663082</v>
      </c>
      <c r="E72" s="70"/>
      <c r="F72" s="70"/>
      <c r="G72" s="70">
        <v>0.89954181130868638</v>
      </c>
      <c r="H72" s="70">
        <v>594.76932164277673</v>
      </c>
      <c r="I72" s="70">
        <v>27.888836181525846</v>
      </c>
      <c r="J72" s="70">
        <v>23.468183694636291</v>
      </c>
      <c r="K72" s="70">
        <v>10.135426460397863</v>
      </c>
      <c r="L72" s="70"/>
      <c r="M72" s="70">
        <f t="shared" si="9"/>
        <v>2.3154609020482257</v>
      </c>
    </row>
    <row r="73" spans="2:13" x14ac:dyDescent="0.2">
      <c r="B73" s="70">
        <v>0.75</v>
      </c>
      <c r="C73" s="70">
        <v>0.70455742734856652</v>
      </c>
      <c r="D73" s="70">
        <v>0.5127097741493909</v>
      </c>
      <c r="E73" s="70"/>
      <c r="F73" s="70"/>
      <c r="G73" s="70">
        <v>0.56447873402403581</v>
      </c>
      <c r="H73" s="70">
        <v>629.31323221801154</v>
      </c>
      <c r="I73" s="70">
        <v>31.079755142366242</v>
      </c>
      <c r="J73" s="70">
        <v>26.734921746404613</v>
      </c>
      <c r="K73" s="70">
        <v>10.837960381624267</v>
      </c>
      <c r="L73" s="70"/>
      <c r="M73" s="70">
        <f t="shared" si="9"/>
        <v>2.4667853364488765</v>
      </c>
    </row>
    <row r="74" spans="2:13" x14ac:dyDescent="0.2">
      <c r="B74" s="70">
        <v>0.7</v>
      </c>
      <c r="C74" s="70">
        <v>0.70470721743067921</v>
      </c>
      <c r="D74" s="70">
        <v>0.51267689993230292</v>
      </c>
      <c r="E74" s="70"/>
      <c r="F74" s="70"/>
      <c r="G74" s="70">
        <v>0.36752661255127894</v>
      </c>
      <c r="H74" s="70">
        <v>668.20550424600583</v>
      </c>
      <c r="I74" s="70">
        <v>34.689160865449729</v>
      </c>
      <c r="J74" s="70">
        <v>30.436815026581549</v>
      </c>
      <c r="K74" s="70">
        <v>11.575579869150024</v>
      </c>
      <c r="L74" s="70"/>
      <c r="M74" s="70">
        <f t="shared" si="9"/>
        <v>2.6293987316953715</v>
      </c>
    </row>
    <row r="75" spans="2:13" x14ac:dyDescent="0.2">
      <c r="B75" s="70">
        <v>0.65</v>
      </c>
      <c r="C75" s="70">
        <v>0.7048574718811641</v>
      </c>
      <c r="D75" s="70">
        <v>0.51264685543192023</v>
      </c>
      <c r="E75" s="70"/>
      <c r="F75" s="70"/>
      <c r="G75" s="70">
        <v>0.2560479381109601</v>
      </c>
      <c r="H75" s="70">
        <v>712.367081859736</v>
      </c>
      <c r="I75" s="70">
        <v>38.8081497411277</v>
      </c>
      <c r="J75" s="70">
        <v>34.669589568570593</v>
      </c>
      <c r="K75" s="70">
        <v>12.352743847553015</v>
      </c>
      <c r="L75" s="70"/>
      <c r="M75" s="70">
        <f t="shared" si="9"/>
        <v>2.8066306560253316</v>
      </c>
    </row>
    <row r="76" spans="2:13" x14ac:dyDescent="0.2">
      <c r="B76" s="70">
        <v>0.6</v>
      </c>
      <c r="C76" s="70">
        <v>0.70500835846914689</v>
      </c>
      <c r="D76" s="70">
        <v>0.51261926963825988</v>
      </c>
      <c r="E76" s="70"/>
      <c r="F76" s="70"/>
      <c r="G76" s="70">
        <v>0.19563680833346653</v>
      </c>
      <c r="H76" s="70">
        <v>763.00616966934138</v>
      </c>
      <c r="I76" s="70">
        <v>43.556838078040336</v>
      </c>
      <c r="J76" s="70">
        <v>39.559714650171799</v>
      </c>
      <c r="K76" s="70">
        <v>13.174876940808019</v>
      </c>
      <c r="L76" s="70"/>
      <c r="M76" s="70">
        <f t="shared" si="9"/>
        <v>3.0026629339997153</v>
      </c>
    </row>
    <row r="77" spans="2:13" x14ac:dyDescent="0.2">
      <c r="B77" s="70">
        <v>0.55000000000000004</v>
      </c>
      <c r="C77" s="70">
        <v>0.70516007565494498</v>
      </c>
      <c r="D77" s="70">
        <v>0.51259383024798544</v>
      </c>
      <c r="E77" s="70"/>
      <c r="F77" s="70"/>
      <c r="G77" s="70">
        <v>0.1645185712109932</v>
      </c>
      <c r="H77" s="70">
        <v>821.74178789312782</v>
      </c>
      <c r="I77" s="70">
        <v>49.097063879525898</v>
      </c>
      <c r="J77" s="70">
        <v>45.277949891217972</v>
      </c>
      <c r="K77" s="70">
        <v>14.048680086510767</v>
      </c>
      <c r="L77" s="70"/>
      <c r="M77" s="70">
        <f t="shared" si="9"/>
        <v>3.2229326607481696</v>
      </c>
    </row>
    <row r="78" spans="2:13" x14ac:dyDescent="0.2">
      <c r="B78" s="70">
        <v>0.5</v>
      </c>
      <c r="C78" s="70">
        <v>0.70531286203313037</v>
      </c>
      <c r="D78" s="70">
        <v>0.51257027160458168</v>
      </c>
      <c r="E78" s="70"/>
      <c r="F78" s="70"/>
      <c r="G78" s="70">
        <v>0.14942035472718276</v>
      </c>
      <c r="H78" s="70">
        <v>890.79797120653507</v>
      </c>
      <c r="I78" s="70">
        <v>55.65246217138187</v>
      </c>
      <c r="J78" s="70">
        <v>52.060802989072215</v>
      </c>
      <c r="K78" s="70">
        <v>14.982579925958341</v>
      </c>
      <c r="L78" s="70"/>
      <c r="M78" s="70">
        <f t="shared" si="9"/>
        <v>3.4747555658871092</v>
      </c>
    </row>
    <row r="79" spans="2:13" x14ac:dyDescent="0.2">
      <c r="B79" s="70">
        <v>0.45</v>
      </c>
      <c r="C79" s="70">
        <v>0.70546700990309674</v>
      </c>
      <c r="D79" s="70">
        <v>0.5125483651381959</v>
      </c>
      <c r="E79" s="70"/>
      <c r="F79" s="70"/>
      <c r="G79" s="70">
        <v>0.14260135201443466</v>
      </c>
      <c r="H79" s="70">
        <v>973.32121285885978</v>
      </c>
      <c r="I79" s="70">
        <v>63.541480044688576</v>
      </c>
      <c r="J79" s="70">
        <v>60.24590149130524</v>
      </c>
      <c r="K79" s="70">
        <v>15.987400008304142</v>
      </c>
      <c r="L79" s="70"/>
      <c r="M79" s="70">
        <f t="shared" si="9"/>
        <v>3.7683364061706368</v>
      </c>
    </row>
    <row r="80" spans="2:13" x14ac:dyDescent="0.2">
      <c r="B80" s="70">
        <v>0.39999999999999902</v>
      </c>
      <c r="C80" s="70">
        <v>0.70562288544410667</v>
      </c>
      <c r="D80" s="70">
        <v>0.51252791153571775</v>
      </c>
      <c r="E80" s="70"/>
      <c r="F80" s="70"/>
      <c r="G80" s="70">
        <v>0.13977908281806189</v>
      </c>
      <c r="H80" s="70">
        <v>1073.9242661653759</v>
      </c>
      <c r="I80" s="70">
        <v>73.234310995067702</v>
      </c>
      <c r="J80" s="70">
        <v>70.333149569512742</v>
      </c>
      <c r="K80" s="70">
        <v>17.077402101423313</v>
      </c>
      <c r="L80" s="70"/>
      <c r="M80" s="70">
        <f t="shared" si="9"/>
        <v>4.1184923299106977</v>
      </c>
    </row>
    <row r="81" spans="2:13" x14ac:dyDescent="0.2">
      <c r="B81" s="70">
        <v>0.34999999999999898</v>
      </c>
      <c r="C81" s="70">
        <v>0.70578095996847356</v>
      </c>
      <c r="D81" s="70">
        <v>0.51250873398443075</v>
      </c>
      <c r="E81" s="70"/>
      <c r="F81" s="70"/>
      <c r="G81" s="70">
        <v>0.13873130223039612</v>
      </c>
      <c r="H81" s="70">
        <v>1199.6724006112554</v>
      </c>
      <c r="I81" s="70">
        <v>85.456919040030797</v>
      </c>
      <c r="J81" s="70">
        <v>83.096789103255091</v>
      </c>
      <c r="K81" s="70">
        <v>18.271977961572702</v>
      </c>
      <c r="L81" s="70"/>
      <c r="M81" s="70">
        <f t="shared" si="9"/>
        <v>4.5477719641526315</v>
      </c>
    </row>
    <row r="82" spans="2:13" x14ac:dyDescent="0.2">
      <c r="B82" s="70">
        <v>0.29999999999999899</v>
      </c>
      <c r="C82" s="70">
        <v>0.70594186086938981</v>
      </c>
      <c r="D82" s="70">
        <v>0.51249067180426044</v>
      </c>
      <c r="E82" s="70"/>
      <c r="F82" s="70"/>
      <c r="G82" s="70">
        <v>0.13839277280398546</v>
      </c>
      <c r="H82" s="70">
        <v>1362.0039162024307</v>
      </c>
      <c r="I82" s="70">
        <v>101.39529667293608</v>
      </c>
      <c r="J82" s="70">
        <v>99.806153790727549</v>
      </c>
      <c r="K82" s="70">
        <v>19.598560021094826</v>
      </c>
      <c r="L82" s="70"/>
      <c r="M82" s="70">
        <f t="shared" si="9"/>
        <v>5.0925248428099623</v>
      </c>
    </row>
    <row r="83" spans="2:13" x14ac:dyDescent="0.2">
      <c r="B83" s="70">
        <v>0.249999999999999</v>
      </c>
      <c r="C83" s="70">
        <v>0.70610646026010015</v>
      </c>
      <c r="D83" s="70">
        <v>0.51247357351265177</v>
      </c>
      <c r="E83" s="70"/>
      <c r="F83" s="70"/>
      <c r="G83" s="70">
        <v>0.13830175152671267</v>
      </c>
      <c r="H83" s="70">
        <v>1580.8276631774488</v>
      </c>
      <c r="I83" s="70">
        <v>123.13544574282136</v>
      </c>
      <c r="J83" s="70">
        <v>122.70295773065634</v>
      </c>
      <c r="K83" s="70">
        <v>21.098010243034469</v>
      </c>
      <c r="L83" s="70"/>
      <c r="M83" s="70">
        <f t="shared" si="9"/>
        <v>5.8158544960971783</v>
      </c>
    </row>
    <row r="84" spans="2:13" x14ac:dyDescent="0.2">
      <c r="B84" s="70">
        <v>0.19999999999999901</v>
      </c>
      <c r="C84" s="70">
        <v>0.70627604309006764</v>
      </c>
      <c r="D84" s="70">
        <v>0.51245728750662201</v>
      </c>
      <c r="E84" s="70"/>
      <c r="F84" s="70"/>
      <c r="G84" s="70">
        <v>0.13828276346477314</v>
      </c>
      <c r="H84" s="70">
        <v>1894.4031942406259</v>
      </c>
      <c r="I84" s="70">
        <v>154.73629671185296</v>
      </c>
      <c r="J84" s="70">
        <v>156.17031079885891</v>
      </c>
      <c r="K84" s="70">
        <v>22.83561957472665</v>
      </c>
      <c r="L84" s="70"/>
      <c r="M84" s="70">
        <f t="shared" si="9"/>
        <v>6.8388908953318079</v>
      </c>
    </row>
    <row r="85" spans="2:13" x14ac:dyDescent="0.2">
      <c r="B85" s="70">
        <v>0.149999999999999</v>
      </c>
      <c r="C85" s="70">
        <v>0.70645266696123077</v>
      </c>
      <c r="D85" s="70">
        <v>0.51244164584678142</v>
      </c>
      <c r="E85" s="70"/>
      <c r="F85" s="70"/>
      <c r="G85" s="70">
        <v>0.13828003318803553</v>
      </c>
      <c r="H85" s="70">
        <v>2387.6951557755197</v>
      </c>
      <c r="I85" s="70">
        <v>205.35162849359895</v>
      </c>
      <c r="J85" s="70">
        <v>210.15261864912134</v>
      </c>
      <c r="K85" s="70">
        <v>24.926865112987443</v>
      </c>
      <c r="L85" s="70"/>
      <c r="M85" s="70">
        <f t="shared" si="9"/>
        <v>8.4307680767938695</v>
      </c>
    </row>
    <row r="86" spans="2:13" x14ac:dyDescent="0.2">
      <c r="B86" s="70">
        <v>9.9999999999999006E-2</v>
      </c>
      <c r="C86" s="70">
        <v>0.70664008816691037</v>
      </c>
      <c r="D86" s="70">
        <v>0.51242642642491487</v>
      </c>
      <c r="E86" s="70"/>
      <c r="F86" s="70"/>
      <c r="G86" s="70">
        <v>0.13827981652946944</v>
      </c>
      <c r="H86" s="70">
        <v>3299.3467915277924</v>
      </c>
      <c r="I86" s="70">
        <v>301.22442376516989</v>
      </c>
      <c r="J86" s="70">
        <v>313.38835439211545</v>
      </c>
      <c r="K86" s="70">
        <v>27.611935451421093</v>
      </c>
      <c r="L86" s="70"/>
      <c r="M86" s="70">
        <f t="shared" si="9"/>
        <v>11.349742394678328</v>
      </c>
    </row>
    <row r="87" spans="2:13" x14ac:dyDescent="0.2">
      <c r="B87" s="70">
        <v>4.9999999999998997E-2</v>
      </c>
      <c r="C87" s="70">
        <v>0.70684708136875596</v>
      </c>
      <c r="D87" s="70">
        <v>0.51241122229875502</v>
      </c>
      <c r="E87" s="70"/>
      <c r="F87" s="70"/>
      <c r="G87" s="70">
        <v>0.13827981072560969</v>
      </c>
      <c r="H87" s="70">
        <v>5705.0959753474044</v>
      </c>
      <c r="I87" s="70">
        <v>564.51581696087533</v>
      </c>
      <c r="J87" s="70">
        <v>601.34654030240176</v>
      </c>
      <c r="K87" s="70">
        <v>31.573785357183024</v>
      </c>
      <c r="L87" s="70"/>
      <c r="M87" s="70">
        <f t="shared" si="9"/>
        <v>19.045753732078111</v>
      </c>
    </row>
    <row r="88" spans="2:13" ht="9.75" customHeight="1" x14ac:dyDescent="0.2"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Citation</vt:lpstr>
      <vt:lpstr>Bulk Ds</vt:lpstr>
      <vt:lpstr>AFC upper crust</vt:lpstr>
      <vt:lpstr>AFC lower crust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Mangler</dc:creator>
  <cp:lastModifiedBy>Microsoft Office User</cp:lastModifiedBy>
  <dcterms:created xsi:type="dcterms:W3CDTF">2017-08-26T18:05:17Z</dcterms:created>
  <dcterms:modified xsi:type="dcterms:W3CDTF">2019-05-06T13:32:17Z</dcterms:modified>
</cp:coreProperties>
</file>